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60" windowHeight="6900" activeTab="0"/>
  </bookViews>
  <sheets>
    <sheet name="1" sheetId="1" r:id="rId1"/>
  </sheets>
  <definedNames>
    <definedName name="Dif_t">'1'!$AI$2</definedName>
    <definedName name="Dt">'1'!#REF!</definedName>
    <definedName name="g">'1'!$U$6</definedName>
    <definedName name="go">'1'!#REF!</definedName>
    <definedName name="h">'1'!#REF!</definedName>
    <definedName name="ha">'1'!$Q$8</definedName>
    <definedName name="hb">'1'!$Q$9</definedName>
    <definedName name="hi">'1'!$U$12</definedName>
    <definedName name="ho">'1'!$Q$6</definedName>
    <definedName name="k">'1'!$U$4</definedName>
    <definedName name="ka">'1'!$U$4</definedName>
    <definedName name="kb">'1'!$U$5</definedName>
    <definedName name="Pendl_h">'1'!$AB$5</definedName>
    <definedName name="Sa">'1'!$Q$11</definedName>
    <definedName name="Sb">'1'!$Q$12</definedName>
    <definedName name="Sn">'1'!$Q$10</definedName>
    <definedName name="t">'1'!$U$1</definedName>
    <definedName name="ta">'1'!#REF!</definedName>
    <definedName name="tb">'1'!#REF!</definedName>
    <definedName name="th">'1'!$U$3</definedName>
    <definedName name="ti">'1'!$U$11</definedName>
    <definedName name="tt">'1'!#REF!</definedName>
    <definedName name="va_t">'1'!$V$7</definedName>
    <definedName name="vb_t">'1'!$V$9</definedName>
    <definedName name="Δt">'1'!$U$2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<sst xmlns="http://schemas.openxmlformats.org/spreadsheetml/2006/main" count="54" uniqueCount="52">
  <si>
    <t>t</t>
  </si>
  <si>
    <t>i</t>
  </si>
  <si>
    <t>Δt</t>
  </si>
  <si>
    <t>Paraboly výtoků</t>
  </si>
  <si>
    <t>xa</t>
  </si>
  <si>
    <t>ya</t>
  </si>
  <si>
    <t>xb</t>
  </si>
  <si>
    <t>yb</t>
  </si>
  <si>
    <t>Dh</t>
  </si>
  <si>
    <t>vb_i cm/s</t>
  </si>
  <si>
    <t>va_i cm/s</t>
  </si>
  <si>
    <t>g cm/s</t>
  </si>
  <si>
    <t>Dif_t</t>
  </si>
  <si>
    <t>Bod t;h(t)</t>
  </si>
  <si>
    <t>ti real</t>
  </si>
  <si>
    <t>h stat real</t>
  </si>
  <si>
    <t>th</t>
  </si>
  <si>
    <t>va(t)</t>
  </si>
  <si>
    <t>vb(t)</t>
  </si>
  <si>
    <t>Spoj t;0 a t;va a t,vb a t;h</t>
  </si>
  <si>
    <t>Spoj 0;h a t;h</t>
  </si>
  <si>
    <t>Spoj t;va_t a 100;va_t</t>
  </si>
  <si>
    <t>Spoj vb</t>
  </si>
  <si>
    <t>Bod 0;v_B</t>
  </si>
  <si>
    <t>pomoc</t>
  </si>
  <si>
    <t>Bod</t>
  </si>
  <si>
    <t>0;100</t>
  </si>
  <si>
    <t>0;ho</t>
  </si>
  <si>
    <t>ti</t>
  </si>
  <si>
    <t>hi(t)</t>
  </si>
  <si>
    <t>Spoj osa x</t>
  </si>
  <si>
    <t>ka</t>
  </si>
  <si>
    <t>kb</t>
  </si>
  <si>
    <t>A</t>
  </si>
  <si>
    <t>B</t>
  </si>
  <si>
    <t>Nádoba</t>
  </si>
  <si>
    <t>Kapalina v nádobě</t>
  </si>
  <si>
    <r>
      <t>v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 xml:space="preserve"> (cm/s)</t>
    </r>
  </si>
  <si>
    <r>
      <t>v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(cm/s)</t>
    </r>
  </si>
  <si>
    <r>
      <t>Q</t>
    </r>
    <r>
      <rPr>
        <b/>
        <vertAlign val="subscript"/>
        <sz val="12"/>
        <rFont val="Arial"/>
        <family val="2"/>
      </rPr>
      <t>va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(cm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/s)</t>
    </r>
  </si>
  <si>
    <r>
      <t>Q</t>
    </r>
    <r>
      <rPr>
        <b/>
        <vertAlign val="subscript"/>
        <sz val="12"/>
        <rFont val="Arial"/>
        <family val="2"/>
      </rPr>
      <t>vb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(cm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/s)</t>
    </r>
  </si>
  <si>
    <t xml:space="preserve"> =KDYŽ(va_t=-99;0;va_t)</t>
  </si>
  <si>
    <t>Autor: RNDr. Ivan Charvát, CSc.</t>
  </si>
  <si>
    <r>
      <t>h</t>
    </r>
    <r>
      <rPr>
        <b/>
        <vertAlign val="subscript"/>
        <sz val="14"/>
        <rFont val="Arial"/>
        <family val="2"/>
      </rPr>
      <t>o</t>
    </r>
    <r>
      <rPr>
        <b/>
        <sz val="12"/>
        <rFont val="Arial"/>
        <family val="2"/>
      </rPr>
      <t xml:space="preserve"> (cm)</t>
    </r>
  </si>
  <si>
    <r>
      <t>g  (ms</t>
    </r>
    <r>
      <rPr>
        <b/>
        <vertAlign val="superscript"/>
        <sz val="12"/>
        <rFont val="Arial"/>
        <family val="2"/>
      </rPr>
      <t>-2</t>
    </r>
    <r>
      <rPr>
        <b/>
        <sz val="12"/>
        <rFont val="Arial"/>
        <family val="2"/>
      </rPr>
      <t>)</t>
    </r>
  </si>
  <si>
    <r>
      <t>h</t>
    </r>
    <r>
      <rPr>
        <b/>
        <vertAlign val="subscript"/>
        <sz val="12"/>
        <rFont val="Arial"/>
        <family val="2"/>
      </rPr>
      <t xml:space="preserve">a </t>
    </r>
    <r>
      <rPr>
        <b/>
        <vertAlign val="subscript"/>
        <sz val="14"/>
        <rFont val="Arial"/>
        <family val="2"/>
      </rPr>
      <t xml:space="preserve"> </t>
    </r>
    <r>
      <rPr>
        <b/>
        <sz val="12"/>
        <rFont val="Arial"/>
        <family val="2"/>
      </rPr>
      <t>(cm)</t>
    </r>
  </si>
  <si>
    <r>
      <t>h</t>
    </r>
    <r>
      <rPr>
        <b/>
        <vertAlign val="subscript"/>
        <sz val="12"/>
        <rFont val="Arial"/>
        <family val="2"/>
      </rPr>
      <t xml:space="preserve">b </t>
    </r>
    <r>
      <rPr>
        <b/>
        <vertAlign val="subscript"/>
        <sz val="14"/>
        <rFont val="Arial"/>
        <family val="2"/>
      </rPr>
      <t xml:space="preserve"> </t>
    </r>
    <r>
      <rPr>
        <b/>
        <sz val="12"/>
        <rFont val="Arial"/>
        <family val="2"/>
      </rPr>
      <t>(cm)</t>
    </r>
  </si>
  <si>
    <r>
      <t>S</t>
    </r>
    <r>
      <rPr>
        <b/>
        <vertAlign val="subscript"/>
        <sz val="14"/>
        <rFont val="Arial"/>
        <family val="2"/>
      </rPr>
      <t xml:space="preserve">  </t>
    </r>
    <r>
      <rPr>
        <b/>
        <sz val="12"/>
        <rFont val="Arial"/>
        <family val="2"/>
      </rPr>
      <t>(cm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</si>
  <si>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S</t>
    </r>
    <r>
      <rPr>
        <b/>
        <vertAlign val="subscript"/>
        <sz val="14"/>
        <rFont val="Arial"/>
        <family val="2"/>
      </rPr>
      <t>a</t>
    </r>
    <r>
      <rPr>
        <b/>
        <sz val="12"/>
        <rFont val="Arial"/>
        <family val="2"/>
      </rPr>
      <t xml:space="preserve"> (cm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</si>
  <si>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S</t>
    </r>
    <r>
      <rPr>
        <b/>
        <vertAlign val="subscript"/>
        <sz val="14"/>
        <rFont val="Arial"/>
        <family val="2"/>
      </rPr>
      <t>b</t>
    </r>
    <r>
      <rPr>
        <b/>
        <sz val="12"/>
        <rFont val="Arial"/>
        <family val="2"/>
      </rPr>
      <t xml:space="preserve"> (cm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</si>
  <si>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t  (s)</t>
  </si>
  <si>
    <t>h  (cm)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</si>
</sst>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0"/>
  </numFmts>
  <fonts count="3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4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.75"/>
      <color indexed="8"/>
      <name val="Arial"/>
      <family val="0"/>
    </font>
    <font>
      <b/>
      <sz val="11"/>
      <color indexed="8"/>
      <name val="Arial"/>
      <family val="0"/>
    </font>
    <font>
      <b/>
      <sz val="20.25"/>
      <color indexed="8"/>
      <name val="Arial"/>
      <family val="0"/>
    </font>
    <font>
      <b/>
      <vertAlign val="subscript"/>
      <sz val="12"/>
      <color indexed="8"/>
      <name val="Arial"/>
      <family val="0"/>
    </font>
    <font>
      <i/>
      <sz val="11"/>
      <color indexed="8"/>
      <name val="Arial"/>
      <family val="0"/>
    </font>
    <font>
      <b/>
      <sz val="12"/>
      <color indexed="63"/>
      <name val="Arial"/>
      <family val="0"/>
    </font>
    <font>
      <b/>
      <vertAlign val="superscript"/>
      <sz val="11"/>
      <name val="Arial"/>
      <family val="2"/>
    </font>
    <font>
      <sz val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medium"/>
      <right style="medium"/>
      <top style="medium"/>
      <bottom style="medium"/>
    </border>
    <border>
      <left style="medium"/>
      <right style="thick">
        <color indexed="15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4" borderId="0" xfId="0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24" borderId="0" xfId="0" applyNumberForma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" fontId="0" fillId="2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4" borderId="0" xfId="0" applyNumberFormat="1" applyFill="1" applyAlignment="1">
      <alignment horizontal="center"/>
    </xf>
    <xf numFmtId="2" fontId="0" fillId="17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" fontId="0" fillId="24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5" borderId="0" xfId="0" applyFill="1" applyAlignment="1">
      <alignment/>
    </xf>
    <xf numFmtId="2" fontId="0" fillId="3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ont="1" applyFill="1" applyAlignment="1">
      <alignment horizontal="center"/>
    </xf>
    <xf numFmtId="2" fontId="3" fillId="24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24" borderId="0" xfId="0" applyNumberFormat="1" applyFill="1" applyAlignment="1">
      <alignment/>
    </xf>
    <xf numFmtId="0" fontId="0" fillId="19" borderId="0" xfId="0" applyFill="1" applyAlignment="1">
      <alignment horizontal="center"/>
    </xf>
    <xf numFmtId="2" fontId="0" fillId="19" borderId="0" xfId="0" applyNumberFormat="1" applyFill="1" applyAlignment="1">
      <alignment horizontal="center"/>
    </xf>
    <xf numFmtId="0" fontId="0" fillId="19" borderId="0" xfId="0" applyFill="1" applyAlignment="1">
      <alignment/>
    </xf>
    <xf numFmtId="2" fontId="3" fillId="19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8" fillId="24" borderId="10" xfId="0" applyFont="1" applyFill="1" applyBorder="1" applyAlignment="1" applyProtection="1">
      <alignment horizontal="center"/>
      <protection locked="0"/>
    </xf>
    <xf numFmtId="2" fontId="2" fillId="17" borderId="11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33" fillId="19" borderId="0" xfId="0" applyFont="1" applyFill="1" applyAlignment="1">
      <alignment horizontal="left" vertical="center"/>
    </xf>
    <xf numFmtId="1" fontId="2" fillId="17" borderId="11" xfId="0" applyNumberFormat="1" applyFont="1" applyFill="1" applyBorder="1" applyAlignment="1">
      <alignment horizontal="center" vertical="center"/>
    </xf>
    <xf numFmtId="1" fontId="35" fillId="25" borderId="0" xfId="0" applyNumberFormat="1" applyFont="1" applyFill="1" applyAlignment="1">
      <alignment horizontal="left"/>
    </xf>
    <xf numFmtId="164" fontId="35" fillId="25" borderId="0" xfId="0" applyNumberFormat="1" applyFont="1" applyFill="1" applyAlignment="1">
      <alignment horizontal="center"/>
    </xf>
    <xf numFmtId="2" fontId="35" fillId="25" borderId="0" xfId="0" applyNumberFormat="1" applyFont="1" applyFill="1" applyAlignment="1">
      <alignment horizontal="center"/>
    </xf>
    <xf numFmtId="165" fontId="35" fillId="25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Vytékání kapaliny z nádrže</a:t>
            </a:r>
          </a:p>
        </c:rich>
      </c:tx>
      <c:layout>
        <c:manualLayout>
          <c:xMode val="factor"/>
          <c:yMode val="factor"/>
          <c:x val="0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46"/>
          <c:w val="0.914"/>
          <c:h val="0.91125"/>
        </c:manualLayout>
      </c:layout>
      <c:scatterChart>
        <c:scatterStyle val="lineMarker"/>
        <c:varyColors val="0"/>
        <c:ser>
          <c:idx val="10"/>
          <c:order val="1"/>
          <c:tx>
            <c:v>proud z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1!$AE$14:$AE$60</c:f>
              <c:numCache>
                <c:ptCount val="4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</c:numCache>
            </c:numRef>
          </c:xVal>
          <c:yVal>
            <c:numRef>
              <c:f>1!$AF$14:$AF$60</c:f>
              <c:numCache>
                <c:ptCount val="47"/>
                <c:pt idx="0">
                  <c:v>5</c:v>
                </c:pt>
                <c:pt idx="1">
                  <c:v>-9.17928000000022</c:v>
                </c:pt>
                <c:pt idx="2">
                  <c:v>-51.71712000000088</c:v>
                </c:pt>
                <c:pt idx="3">
                  <c:v>-122.61352000000196</c:v>
                </c:pt>
                <c:pt idx="4">
                  <c:v>-221.86848000000353</c:v>
                </c:pt>
                <c:pt idx="5">
                  <c:v>-349.48200000000554</c:v>
                </c:pt>
                <c:pt idx="6">
                  <c:v>-505.454080000008</c:v>
                </c:pt>
                <c:pt idx="7">
                  <c:v>-689.7847200000109</c:v>
                </c:pt>
                <c:pt idx="8">
                  <c:v>-902.4739200000142</c:v>
                </c:pt>
                <c:pt idx="9">
                  <c:v>-1143.521680000018</c:v>
                </c:pt>
                <c:pt idx="10">
                  <c:v>-1412.9280000000222</c:v>
                </c:pt>
                <c:pt idx="11">
                  <c:v>-1710.6928800000264</c:v>
                </c:pt>
                <c:pt idx="12">
                  <c:v>-2036.8163200000313</c:v>
                </c:pt>
                <c:pt idx="13">
                  <c:v>-2391.2983200000363</c:v>
                </c:pt>
                <c:pt idx="14">
                  <c:v>-2774.138880000042</c:v>
                </c:pt>
                <c:pt idx="15">
                  <c:v>-3185.338000000048</c:v>
                </c:pt>
                <c:pt idx="16">
                  <c:v>-3624.895680000054</c:v>
                </c:pt>
                <c:pt idx="17">
                  <c:v>-4092.811920000061</c:v>
                </c:pt>
                <c:pt idx="18">
                  <c:v>-4589.086720000068</c:v>
                </c:pt>
                <c:pt idx="19">
                  <c:v>-5113.7200800000755</c:v>
                </c:pt>
                <c:pt idx="20">
                  <c:v>-5666.712000000084</c:v>
                </c:pt>
                <c:pt idx="21">
                  <c:v>-6248.062480000091</c:v>
                </c:pt>
                <c:pt idx="22">
                  <c:v>-6857.771520000101</c:v>
                </c:pt>
                <c:pt idx="23">
                  <c:v>-7495.83912000011</c:v>
                </c:pt>
                <c:pt idx="24">
                  <c:v>-8162.26528000012</c:v>
                </c:pt>
                <c:pt idx="25">
                  <c:v>-8857.050000000128</c:v>
                </c:pt>
                <c:pt idx="26">
                  <c:v>-9580.19328000014</c:v>
                </c:pt>
                <c:pt idx="27">
                  <c:v>-10331.69512000015</c:v>
                </c:pt>
                <c:pt idx="28">
                  <c:v>-11111.555520000162</c:v>
                </c:pt>
                <c:pt idx="29">
                  <c:v>-11919.774480000175</c:v>
                </c:pt>
                <c:pt idx="30">
                  <c:v>-12756.352000000184</c:v>
                </c:pt>
                <c:pt idx="31">
                  <c:v>-13621.288080000197</c:v>
                </c:pt>
                <c:pt idx="32">
                  <c:v>-14514.58272000021</c:v>
                </c:pt>
                <c:pt idx="33">
                  <c:v>-15436.235920000221</c:v>
                </c:pt>
                <c:pt idx="34">
                  <c:v>-16386.247680000237</c:v>
                </c:pt>
                <c:pt idx="35">
                  <c:v>-17364.61800000025</c:v>
                </c:pt>
                <c:pt idx="36">
                  <c:v>-18371.346880000267</c:v>
                </c:pt>
                <c:pt idx="37">
                  <c:v>-19406.434320000277</c:v>
                </c:pt>
                <c:pt idx="38">
                  <c:v>-20469.880320000295</c:v>
                </c:pt>
                <c:pt idx="39">
                  <c:v>-21561.684880000306</c:v>
                </c:pt>
                <c:pt idx="40">
                  <c:v>-22681.848000000322</c:v>
                </c:pt>
                <c:pt idx="41">
                  <c:v>-23830.369680000338</c:v>
                </c:pt>
                <c:pt idx="42">
                  <c:v>-25007.24992000036</c:v>
                </c:pt>
                <c:pt idx="43">
                  <c:v>-26212.488720000372</c:v>
                </c:pt>
                <c:pt idx="44">
                  <c:v>-27446.08608000039</c:v>
                </c:pt>
                <c:pt idx="45">
                  <c:v>-28708.04200000041</c:v>
                </c:pt>
                <c:pt idx="46">
                  <c:v>-29998.35648000043</c:v>
                </c:pt>
              </c:numCache>
            </c:numRef>
          </c:yVal>
          <c:smooth val="1"/>
        </c:ser>
        <c:ser>
          <c:idx val="3"/>
          <c:order val="2"/>
          <c:tx>
            <c:v>otvor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    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1!$U$14</c:f>
              <c:numCache/>
            </c:numRef>
          </c:xVal>
          <c:yVal>
            <c:numRef>
              <c:f>1!$Q$9</c:f>
              <c:numCache/>
            </c:numRef>
          </c:yVal>
          <c:smooth val="0"/>
        </c:ser>
        <c:ser>
          <c:idx val="0"/>
          <c:order val="3"/>
          <c:tx>
            <c:v>hladina h(t)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1!$AI$4:$AI$1004</c:f>
              <c:numCache/>
            </c:numRef>
          </c:xVal>
          <c:yVal>
            <c:numRef>
              <c:f>1!$AJ$4:$AJ$2005</c:f>
              <c:numCache/>
            </c:numRef>
          </c:yVal>
          <c:smooth val="1"/>
        </c:ser>
        <c:ser>
          <c:idx val="6"/>
          <c:order val="4"/>
          <c:tx>
            <c:v>Bod t;h(t)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1!$U$15</c:f>
              <c:numCache>
                <c:ptCount val="1"/>
                <c:pt idx="0">
                  <c:v>84</c:v>
                </c:pt>
              </c:numCache>
            </c:numRef>
          </c:xVal>
          <c:yVal>
            <c:numRef>
              <c:f>1!$V$15</c:f>
              <c:numCache>
                <c:ptCount val="1"/>
                <c:pt idx="0">
                  <c:v>4.99868837074146</c:v>
                </c:pt>
              </c:numCache>
            </c:numRef>
          </c:yVal>
          <c:smooth val="0"/>
        </c:ser>
        <c:ser>
          <c:idx val="5"/>
          <c:order val="5"/>
          <c:tx>
            <c:v>Bod 0;ho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1!$U$19</c:f>
              <c:numCache/>
            </c:numRef>
          </c:xVal>
          <c:yVal>
            <c:numRef>
              <c:f>1!$V$19</c:f>
              <c:numCache/>
            </c:numRef>
          </c:yVal>
          <c:smooth val="0"/>
        </c:ser>
        <c:ser>
          <c:idx val="9"/>
          <c:order val="6"/>
          <c:tx>
            <c:v>proud z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1!$AC$14:$AC$60</c:f>
              <c:numCache>
                <c:ptCount val="4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</c:numCache>
            </c:numRef>
          </c:xVal>
          <c:yVal>
            <c:numRef>
              <c:f>1!$AD$14:$AD$60</c:f>
              <c:numCache>
                <c:ptCount val="47"/>
                <c:pt idx="0">
                  <c:v>40</c:v>
                </c:pt>
                <c:pt idx="1">
                  <c:v>25.82071999999978</c:v>
                </c:pt>
                <c:pt idx="2">
                  <c:v>-16.717120000000882</c:v>
                </c:pt>
                <c:pt idx="3">
                  <c:v>-87.61352000000196</c:v>
                </c:pt>
                <c:pt idx="4">
                  <c:v>-186.86848000000353</c:v>
                </c:pt>
                <c:pt idx="5">
                  <c:v>-314.48200000000554</c:v>
                </c:pt>
                <c:pt idx="6">
                  <c:v>-470.454080000008</c:v>
                </c:pt>
                <c:pt idx="7">
                  <c:v>-654.7847200000109</c:v>
                </c:pt>
                <c:pt idx="8">
                  <c:v>-867.4739200000142</c:v>
                </c:pt>
                <c:pt idx="9">
                  <c:v>-1108.521680000018</c:v>
                </c:pt>
                <c:pt idx="10">
                  <c:v>-1377.9280000000222</c:v>
                </c:pt>
                <c:pt idx="11">
                  <c:v>-1675.6928800000264</c:v>
                </c:pt>
                <c:pt idx="12">
                  <c:v>-2001.8163200000313</c:v>
                </c:pt>
                <c:pt idx="13">
                  <c:v>-2356.2983200000363</c:v>
                </c:pt>
                <c:pt idx="14">
                  <c:v>-2739.138880000042</c:v>
                </c:pt>
                <c:pt idx="15">
                  <c:v>-3150.338000000048</c:v>
                </c:pt>
                <c:pt idx="16">
                  <c:v>-3589.895680000054</c:v>
                </c:pt>
                <c:pt idx="17">
                  <c:v>-4057.811920000061</c:v>
                </c:pt>
                <c:pt idx="18">
                  <c:v>-4554.086720000068</c:v>
                </c:pt>
                <c:pt idx="19">
                  <c:v>-5078.7200800000755</c:v>
                </c:pt>
                <c:pt idx="20">
                  <c:v>-5631.712000000084</c:v>
                </c:pt>
                <c:pt idx="21">
                  <c:v>-6213.062480000091</c:v>
                </c:pt>
                <c:pt idx="22">
                  <c:v>-6822.771520000101</c:v>
                </c:pt>
                <c:pt idx="23">
                  <c:v>-7460.83912000011</c:v>
                </c:pt>
                <c:pt idx="24">
                  <c:v>-8127.26528000012</c:v>
                </c:pt>
                <c:pt idx="25">
                  <c:v>-8822.050000000128</c:v>
                </c:pt>
                <c:pt idx="26">
                  <c:v>-9545.19328000014</c:v>
                </c:pt>
                <c:pt idx="27">
                  <c:v>-10296.69512000015</c:v>
                </c:pt>
                <c:pt idx="28">
                  <c:v>-11076.555520000162</c:v>
                </c:pt>
                <c:pt idx="29">
                  <c:v>-11884.774480000175</c:v>
                </c:pt>
                <c:pt idx="30">
                  <c:v>-12721.352000000184</c:v>
                </c:pt>
                <c:pt idx="31">
                  <c:v>-13586.288080000197</c:v>
                </c:pt>
                <c:pt idx="32">
                  <c:v>-14479.58272000021</c:v>
                </c:pt>
                <c:pt idx="33">
                  <c:v>-15401.235920000221</c:v>
                </c:pt>
                <c:pt idx="34">
                  <c:v>-16351.247680000237</c:v>
                </c:pt>
                <c:pt idx="35">
                  <c:v>-17329.61800000025</c:v>
                </c:pt>
                <c:pt idx="36">
                  <c:v>-18336.346880000267</c:v>
                </c:pt>
                <c:pt idx="37">
                  <c:v>-19371.434320000277</c:v>
                </c:pt>
                <c:pt idx="38">
                  <c:v>-20434.880320000295</c:v>
                </c:pt>
                <c:pt idx="39">
                  <c:v>-21526.684880000306</c:v>
                </c:pt>
                <c:pt idx="40">
                  <c:v>-22646.848000000322</c:v>
                </c:pt>
                <c:pt idx="41">
                  <c:v>-23795.369680000338</c:v>
                </c:pt>
                <c:pt idx="42">
                  <c:v>-24972.24992000036</c:v>
                </c:pt>
                <c:pt idx="43">
                  <c:v>-26177.488720000372</c:v>
                </c:pt>
                <c:pt idx="44">
                  <c:v>-27411.08608000039</c:v>
                </c:pt>
                <c:pt idx="45">
                  <c:v>-28673.04200000041</c:v>
                </c:pt>
                <c:pt idx="46">
                  <c:v>-29963.35648000043</c:v>
                </c:pt>
              </c:numCache>
            </c:numRef>
          </c:yVal>
          <c:smooth val="0"/>
        </c:ser>
        <c:ser>
          <c:idx val="1"/>
          <c:order val="7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1!$U$13</c:f>
              <c:numCache/>
            </c:numRef>
          </c:xVal>
          <c:yVal>
            <c:numRef>
              <c:f>1!$Q$8</c:f>
              <c:numCache/>
            </c:numRef>
          </c:yVal>
          <c:smooth val="0"/>
        </c:ser>
        <c:ser>
          <c:idx val="8"/>
          <c:order val="8"/>
          <c:tx>
            <c:v>voda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8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1!$X$4:$X$84</c:f>
              <c:numCache/>
            </c:numRef>
          </c:xVal>
          <c:yVal>
            <c:numRef>
              <c:f>1!$Y$4:$Y$84</c:f>
              <c:numCache>
                <c:ptCount val="81"/>
                <c:pt idx="0">
                  <c:v>1.7</c:v>
                </c:pt>
                <c:pt idx="1">
                  <c:v>1.7412336046342682</c:v>
                </c:pt>
                <c:pt idx="2">
                  <c:v>1.7824672092685365</c:v>
                </c:pt>
                <c:pt idx="3">
                  <c:v>1.8237008139028048</c:v>
                </c:pt>
                <c:pt idx="4">
                  <c:v>1.864934418537073</c:v>
                </c:pt>
                <c:pt idx="5">
                  <c:v>1.9061680231713414</c:v>
                </c:pt>
                <c:pt idx="6">
                  <c:v>1.9474016278056097</c:v>
                </c:pt>
                <c:pt idx="7">
                  <c:v>1.988635232439878</c:v>
                </c:pt>
                <c:pt idx="8">
                  <c:v>2.029868837074146</c:v>
                </c:pt>
                <c:pt idx="9">
                  <c:v>2.071102441708414</c:v>
                </c:pt>
                <c:pt idx="10">
                  <c:v>2.112336046342682</c:v>
                </c:pt>
                <c:pt idx="11">
                  <c:v>2.15356965097695</c:v>
                </c:pt>
                <c:pt idx="12">
                  <c:v>2.1948032556112183</c:v>
                </c:pt>
                <c:pt idx="13">
                  <c:v>2.2360368602454863</c:v>
                </c:pt>
                <c:pt idx="14">
                  <c:v>2.2772704648797544</c:v>
                </c:pt>
                <c:pt idx="15">
                  <c:v>2.3185040695140224</c:v>
                </c:pt>
                <c:pt idx="16">
                  <c:v>2.3597376741482905</c:v>
                </c:pt>
                <c:pt idx="17">
                  <c:v>2.4009712787825586</c:v>
                </c:pt>
                <c:pt idx="18">
                  <c:v>2.4422048834168266</c:v>
                </c:pt>
                <c:pt idx="19">
                  <c:v>2.4834384880510947</c:v>
                </c:pt>
                <c:pt idx="20">
                  <c:v>2.5246720926853627</c:v>
                </c:pt>
                <c:pt idx="21">
                  <c:v>2.565905697319631</c:v>
                </c:pt>
                <c:pt idx="22">
                  <c:v>2.607139301953899</c:v>
                </c:pt>
                <c:pt idx="23">
                  <c:v>2.648372906588167</c:v>
                </c:pt>
                <c:pt idx="24">
                  <c:v>2.689606511222435</c:v>
                </c:pt>
                <c:pt idx="25">
                  <c:v>2.730840115856703</c:v>
                </c:pt>
                <c:pt idx="26">
                  <c:v>2.772073720490971</c:v>
                </c:pt>
                <c:pt idx="27">
                  <c:v>2.813307325125239</c:v>
                </c:pt>
                <c:pt idx="28">
                  <c:v>2.8545409297595072</c:v>
                </c:pt>
                <c:pt idx="29">
                  <c:v>2.8957745343937753</c:v>
                </c:pt>
                <c:pt idx="30">
                  <c:v>2.9370081390280434</c:v>
                </c:pt>
                <c:pt idx="31">
                  <c:v>2.9782417436623114</c:v>
                </c:pt>
                <c:pt idx="32">
                  <c:v>3.0194753482965795</c:v>
                </c:pt>
                <c:pt idx="33">
                  <c:v>3.0607089529308475</c:v>
                </c:pt>
                <c:pt idx="34">
                  <c:v>3.1019425575651156</c:v>
                </c:pt>
                <c:pt idx="35">
                  <c:v>3.1431761621993837</c:v>
                </c:pt>
                <c:pt idx="36">
                  <c:v>3.1844097668336517</c:v>
                </c:pt>
                <c:pt idx="37">
                  <c:v>3.22564337146792</c:v>
                </c:pt>
                <c:pt idx="38">
                  <c:v>3.266876976102188</c:v>
                </c:pt>
                <c:pt idx="39">
                  <c:v>3.308110580736456</c:v>
                </c:pt>
                <c:pt idx="40">
                  <c:v>3.349344185370724</c:v>
                </c:pt>
                <c:pt idx="41">
                  <c:v>3.390577790004992</c:v>
                </c:pt>
                <c:pt idx="42">
                  <c:v>3.43181139463926</c:v>
                </c:pt>
                <c:pt idx="43">
                  <c:v>3.473044999273528</c:v>
                </c:pt>
                <c:pt idx="44">
                  <c:v>3.5142786039077962</c:v>
                </c:pt>
                <c:pt idx="45">
                  <c:v>3.5555122085420643</c:v>
                </c:pt>
                <c:pt idx="46">
                  <c:v>3.5967458131763324</c:v>
                </c:pt>
                <c:pt idx="47">
                  <c:v>3.6379794178106004</c:v>
                </c:pt>
                <c:pt idx="48">
                  <c:v>3.6792130224448685</c:v>
                </c:pt>
                <c:pt idx="49">
                  <c:v>3.7204466270791365</c:v>
                </c:pt>
                <c:pt idx="50">
                  <c:v>3.7616802317134046</c:v>
                </c:pt>
                <c:pt idx="51">
                  <c:v>3.8029138363476727</c:v>
                </c:pt>
                <c:pt idx="52">
                  <c:v>3.8441474409819407</c:v>
                </c:pt>
                <c:pt idx="53">
                  <c:v>3.885381045616209</c:v>
                </c:pt>
                <c:pt idx="54">
                  <c:v>3.926614650250477</c:v>
                </c:pt>
                <c:pt idx="55">
                  <c:v>3.967848254884745</c:v>
                </c:pt>
                <c:pt idx="56">
                  <c:v>4.009081859519013</c:v>
                </c:pt>
                <c:pt idx="57">
                  <c:v>4.0503154641532815</c:v>
                </c:pt>
                <c:pt idx="58">
                  <c:v>4.0915490687875495</c:v>
                </c:pt>
                <c:pt idx="59">
                  <c:v>4.132782673421818</c:v>
                </c:pt>
                <c:pt idx="60">
                  <c:v>4.174016278056086</c:v>
                </c:pt>
                <c:pt idx="61">
                  <c:v>4.215249882690354</c:v>
                </c:pt>
                <c:pt idx="62">
                  <c:v>4.256483487324622</c:v>
                </c:pt>
                <c:pt idx="63">
                  <c:v>4.29771709195889</c:v>
                </c:pt>
                <c:pt idx="64">
                  <c:v>4.338950696593158</c:v>
                </c:pt>
                <c:pt idx="65">
                  <c:v>4.380184301227426</c:v>
                </c:pt>
                <c:pt idx="66">
                  <c:v>4.421417905861694</c:v>
                </c:pt>
                <c:pt idx="67">
                  <c:v>4.462651510495962</c:v>
                </c:pt>
                <c:pt idx="68">
                  <c:v>4.50388511513023</c:v>
                </c:pt>
                <c:pt idx="69">
                  <c:v>4.545118719764498</c:v>
                </c:pt>
                <c:pt idx="70">
                  <c:v>4.586352324398766</c:v>
                </c:pt>
                <c:pt idx="71">
                  <c:v>4.627585929033034</c:v>
                </c:pt>
                <c:pt idx="72">
                  <c:v>4.668819533667302</c:v>
                </c:pt>
                <c:pt idx="73">
                  <c:v>4.7100531383015705</c:v>
                </c:pt>
                <c:pt idx="74">
                  <c:v>4.7512867429358385</c:v>
                </c:pt>
                <c:pt idx="75">
                  <c:v>4.792520347570107</c:v>
                </c:pt>
                <c:pt idx="76">
                  <c:v>4.833753952204375</c:v>
                </c:pt>
                <c:pt idx="77">
                  <c:v>4.874987556838643</c:v>
                </c:pt>
                <c:pt idx="78">
                  <c:v>4.916221161472911</c:v>
                </c:pt>
                <c:pt idx="79">
                  <c:v>4.957454766107179</c:v>
                </c:pt>
                <c:pt idx="80">
                  <c:v>3.998688370741447</c:v>
                </c:pt>
              </c:numCache>
            </c:numRef>
          </c:yVal>
          <c:smooth val="0"/>
        </c:ser>
        <c:ser>
          <c:idx val="12"/>
          <c:order val="9"/>
          <c:tx>
            <c:v>osa x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1!$T$24:$T$25</c:f>
              <c:numCache/>
            </c:numRef>
          </c:xVal>
          <c:yVal>
            <c:numRef>
              <c:f>1!$U$24:$U$25</c:f>
              <c:numCache/>
            </c:numRef>
          </c:yVal>
          <c:smooth val="0"/>
        </c:ser>
        <c:ser>
          <c:idx val="15"/>
          <c:order val="13"/>
          <c:tx>
            <c:v>Spoj t;0 a t;h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circle"/>
              <c:size val="8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00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1!$T$27:$T$28</c:f>
              <c:numCache>
                <c:ptCount val="2"/>
                <c:pt idx="0">
                  <c:v>84</c:v>
                </c:pt>
                <c:pt idx="1">
                  <c:v>84</c:v>
                </c:pt>
              </c:numCache>
            </c:numRef>
          </c:xVal>
          <c:yVal>
            <c:numRef>
              <c:f>1!$U$27:$U$28</c:f>
              <c:numCache>
                <c:ptCount val="2"/>
                <c:pt idx="0">
                  <c:v>-50</c:v>
                </c:pt>
                <c:pt idx="1">
                  <c:v>4.99868837074146</c:v>
                </c:pt>
              </c:numCache>
            </c:numRef>
          </c:yVal>
          <c:smooth val="0"/>
        </c:ser>
        <c:ser>
          <c:idx val="16"/>
          <c:order val="14"/>
          <c:tx>
            <c:v>nádoba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1!$AA$3:$AA$6</c:f>
              <c:numCache/>
            </c:numRef>
          </c:xVal>
          <c:yVal>
            <c:numRef>
              <c:f>1!$AB$3:$AB$6</c:f>
              <c:numCache/>
            </c:numRef>
          </c:yVal>
          <c:smooth val="0"/>
        </c:ser>
        <c:ser>
          <c:idx val="14"/>
          <c:order val="15"/>
          <c:tx>
            <c:v>Spoj 0;h a t;h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00FF00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1!$T$32:$T$33</c:f>
              <c:numCache>
                <c:ptCount val="2"/>
                <c:pt idx="0">
                  <c:v>-10</c:v>
                </c:pt>
                <c:pt idx="1">
                  <c:v>84</c:v>
                </c:pt>
              </c:numCache>
            </c:numRef>
          </c:xVal>
          <c:yVal>
            <c:numRef>
              <c:f>1!$U$32:$U$33</c:f>
              <c:numCache>
                <c:ptCount val="2"/>
                <c:pt idx="0">
                  <c:v>4.99868837074146</c:v>
                </c:pt>
                <c:pt idx="1">
                  <c:v>4.99868837074146</c:v>
                </c:pt>
              </c:numCache>
            </c:numRef>
          </c:yVal>
          <c:smooth val="0"/>
        </c:ser>
        <c:axId val="40501515"/>
        <c:axId val="28969316"/>
      </c:scatterChart>
      <c:scatterChart>
        <c:scatterStyle val="lineMarker"/>
        <c:varyColors val="0"/>
        <c:ser>
          <c:idx val="2"/>
          <c:order val="0"/>
          <c:tx>
            <c:v>va(t)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diamond"/>
              <c:size val="12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1!$U$7</c:f>
              <c:numCache/>
            </c:numRef>
          </c:xVal>
          <c:yVal>
            <c:numRef>
              <c:f>1!$V$7</c:f>
              <c:numCache>
                <c:ptCount val="1"/>
                <c:pt idx="0">
                  <c:v>-99</c:v>
                </c:pt>
              </c:numCache>
            </c:numRef>
          </c:yVal>
          <c:smooth val="0"/>
        </c:ser>
        <c:ser>
          <c:idx val="7"/>
          <c:order val="10"/>
          <c:tx>
            <c:v>vb(t)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1!$U$9</c:f>
              <c:numCache/>
            </c:numRef>
          </c:xVal>
          <c:yVal>
            <c:numRef>
              <c:f>1!$V$9</c:f>
              <c:numCache>
                <c:ptCount val="1"/>
                <c:pt idx="0">
                  <c:v>-99</c:v>
                </c:pt>
              </c:numCache>
            </c:numRef>
          </c:yVal>
          <c:smooth val="0"/>
        </c:ser>
        <c:ser>
          <c:idx val="11"/>
          <c:order val="11"/>
          <c:tx>
            <c:v>va2</c:v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Pt>
            <c:idx val="0"/>
            <c:spPr>
              <a:ln w="12700">
                <a:solidFill>
                  <a:srgbClr val="FFFF99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1!$U$8</c:f>
              <c:numCache/>
            </c:numRef>
          </c:xVal>
          <c:yVal>
            <c:numRef>
              <c:f>1!$V$8</c:f>
              <c:numCache>
                <c:ptCount val="1"/>
                <c:pt idx="0">
                  <c:v>-99</c:v>
                </c:pt>
              </c:numCache>
            </c:numRef>
          </c:yVal>
          <c:smooth val="0"/>
        </c:ser>
        <c:ser>
          <c:idx val="13"/>
          <c:order val="12"/>
          <c:tx>
            <c:v>vb2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1!$U$10</c:f>
              <c:numCache/>
            </c:numRef>
          </c:xVal>
          <c:yVal>
            <c:numRef>
              <c:f>1!$V$10</c:f>
              <c:numCache>
                <c:ptCount val="1"/>
                <c:pt idx="0">
                  <c:v>-99</c:v>
                </c:pt>
              </c:numCache>
            </c:numRef>
          </c:yVal>
          <c:smooth val="0"/>
        </c:ser>
        <c:axId val="59397253"/>
        <c:axId val="64813230"/>
      </c:scatterChart>
      <c:valAx>
        <c:axId val="40501515"/>
        <c:scaling>
          <c:orientation val="minMax"/>
          <c:max val="10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9316"/>
        <c:crossesAt val="-50"/>
        <c:crossBetween val="midCat"/>
        <c:dispUnits/>
        <c:majorUnit val="10"/>
      </c:valAx>
      <c:valAx>
        <c:axId val="28969316"/>
        <c:scaling>
          <c:orientation val="minMax"/>
          <c:max val="10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výška hladiny h ; cm</a:t>
                </a:r>
              </a:p>
            </c:rich>
          </c:tx>
          <c:layout>
            <c:manualLayout>
              <c:xMode val="factor"/>
              <c:yMode val="factor"/>
              <c:x val="-0.002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1515"/>
        <c:crossesAt val="-10"/>
        <c:crossBetween val="midCat"/>
        <c:dispUnits/>
        <c:majorUnit val="50"/>
      </c:valAx>
      <c:val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813230"/>
        <c:crosses val="max"/>
        <c:crossBetween val="midCat"/>
        <c:dispUnits/>
      </c:valAx>
      <c:valAx>
        <c:axId val="6481323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Rychlosti tryskání  v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, v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cm/s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7253"/>
        <c:crosses val="max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0.5245</cdr:y>
    </cdr:from>
    <cdr:to>
      <cdr:x>0.51525</cdr:x>
      <cdr:y>0.59025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67225" y="3876675"/>
          <a:ext cx="1238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13</xdr:col>
      <xdr:colOff>581025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85725" y="114300"/>
        <a:ext cx="891540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36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8" width="9.7109375" style="1" customWidth="1"/>
    <col min="9" max="10" width="9.7109375" style="2" customWidth="1"/>
    <col min="11" max="12" width="9.7109375" style="1" customWidth="1"/>
    <col min="13" max="13" width="9.7109375" style="0" customWidth="1"/>
    <col min="14" max="14" width="9.7109375" style="24" customWidth="1"/>
    <col min="15" max="15" width="5.421875" style="1" customWidth="1"/>
    <col min="16" max="16" width="11.8515625" style="0" customWidth="1"/>
    <col min="17" max="17" width="11.8515625" style="1" customWidth="1"/>
    <col min="18" max="19" width="9.7109375" style="1" customWidth="1"/>
    <col min="22" max="22" width="9.140625" style="11" customWidth="1"/>
    <col min="23" max="23" width="5.28125" style="5" customWidth="1"/>
    <col min="24" max="24" width="9.140625" style="10" customWidth="1"/>
    <col min="25" max="25" width="9.140625" style="2" customWidth="1"/>
    <col min="26" max="27" width="9.140625" style="29" customWidth="1"/>
    <col min="28" max="28" width="9.140625" style="10" customWidth="1"/>
    <col min="29" max="29" width="9.140625" style="5" customWidth="1"/>
    <col min="30" max="30" width="9.140625" style="4" customWidth="1"/>
    <col min="31" max="31" width="9.57421875" style="4" customWidth="1"/>
    <col min="35" max="39" width="9.140625" style="17" customWidth="1"/>
  </cols>
  <sheetData>
    <row r="1" spans="1:34" ht="19.5" customHeight="1">
      <c r="A1" s="32"/>
      <c r="B1" s="32"/>
      <c r="C1" s="32"/>
      <c r="D1" s="32"/>
      <c r="E1" s="32"/>
      <c r="F1" s="32"/>
      <c r="G1" s="32"/>
      <c r="H1" s="32"/>
      <c r="I1" s="33"/>
      <c r="J1" s="33"/>
      <c r="K1" s="32"/>
      <c r="L1" s="32"/>
      <c r="M1" s="34"/>
      <c r="N1" s="34"/>
      <c r="O1" s="32"/>
      <c r="P1" s="34"/>
      <c r="Q1" s="32"/>
      <c r="R1" s="35"/>
      <c r="S1" s="35"/>
      <c r="T1" s="23" t="s">
        <v>0</v>
      </c>
      <c r="U1" s="14">
        <f>IF(t&lt;120,t+Δt,0)</f>
        <v>84.40000000000066</v>
      </c>
      <c r="W1" s="58" t="s">
        <v>42</v>
      </c>
      <c r="X1" s="59"/>
      <c r="Y1" s="60"/>
      <c r="Z1" s="61"/>
      <c r="AA1" s="43"/>
      <c r="AB1" s="44"/>
      <c r="AC1" s="45"/>
      <c r="AD1" s="46"/>
      <c r="AE1" s="46"/>
      <c r="AF1" s="47"/>
      <c r="AG1" s="47"/>
      <c r="AH1" s="1"/>
    </row>
    <row r="2" spans="1:36" ht="19.5" customHeight="1">
      <c r="A2" s="32"/>
      <c r="B2" s="32"/>
      <c r="C2" s="32"/>
      <c r="D2" s="32"/>
      <c r="E2" s="32"/>
      <c r="F2" s="32"/>
      <c r="G2" s="32"/>
      <c r="H2" s="32"/>
      <c r="I2" s="33"/>
      <c r="J2" s="33"/>
      <c r="K2" s="32"/>
      <c r="L2" s="32"/>
      <c r="M2" s="34"/>
      <c r="N2" s="34"/>
      <c r="O2" s="32"/>
      <c r="P2" s="56" t="str">
        <f>IF(t&gt;100,IF(t&lt;110,"K O N E C","Z A Č Á T E K"),"CYKLICKÝ DĚJ")</f>
        <v>CYKLICKÝ DĚJ</v>
      </c>
      <c r="Q2" s="32"/>
      <c r="R2" s="32"/>
      <c r="S2" s="32"/>
      <c r="T2" s="8" t="s">
        <v>2</v>
      </c>
      <c r="U2" s="6">
        <v>0.2</v>
      </c>
      <c r="X2" s="55" t="s">
        <v>36</v>
      </c>
      <c r="Z2" s="43"/>
      <c r="AA2" s="29" t="s">
        <v>35</v>
      </c>
      <c r="AC2" s="45"/>
      <c r="AD2" s="46"/>
      <c r="AE2" s="46"/>
      <c r="AF2" s="47"/>
      <c r="AG2" s="47"/>
      <c r="AH2" s="1" t="s">
        <v>12</v>
      </c>
      <c r="AI2" s="17">
        <v>0.5</v>
      </c>
      <c r="AJ2" s="17">
        <v>0.5</v>
      </c>
    </row>
    <row r="3" spans="1:40" ht="19.5" customHeight="1">
      <c r="A3" s="32"/>
      <c r="B3" s="32"/>
      <c r="C3" s="32"/>
      <c r="D3" s="32"/>
      <c r="E3" s="32"/>
      <c r="F3" s="32"/>
      <c r="G3" s="32"/>
      <c r="H3" s="32"/>
      <c r="I3" s="33"/>
      <c r="J3" s="33"/>
      <c r="K3" s="32"/>
      <c r="L3" s="32"/>
      <c r="M3" s="34"/>
      <c r="N3" s="34"/>
      <c r="O3" s="32"/>
      <c r="P3" s="34"/>
      <c r="Q3" s="32"/>
      <c r="R3" s="36"/>
      <c r="S3" s="36"/>
      <c r="T3" s="8" t="s">
        <v>16</v>
      </c>
      <c r="U3" s="28">
        <f>IF(Pendl_h&lt;&gt;"ano",0,IF(th&lt;90,IF(t=101,th+10,th),-2))</f>
        <v>0</v>
      </c>
      <c r="X3" s="10">
        <v>2</v>
      </c>
      <c r="Z3" s="43"/>
      <c r="AA3" s="48">
        <v>-7.92</v>
      </c>
      <c r="AB3" s="48">
        <v>99</v>
      </c>
      <c r="AC3" s="45"/>
      <c r="AD3" s="46"/>
      <c r="AE3" s="46"/>
      <c r="AF3" s="47"/>
      <c r="AG3" s="47"/>
      <c r="AH3" s="1" t="s">
        <v>1</v>
      </c>
      <c r="AI3" s="2" t="s">
        <v>14</v>
      </c>
      <c r="AJ3" s="2" t="s">
        <v>15</v>
      </c>
      <c r="AK3" s="2" t="s">
        <v>8</v>
      </c>
      <c r="AL3" s="13" t="s">
        <v>10</v>
      </c>
      <c r="AM3" s="13" t="s">
        <v>9</v>
      </c>
      <c r="AN3" s="2" t="s">
        <v>24</v>
      </c>
    </row>
    <row r="4" spans="1:42" ht="19.5" customHeight="1">
      <c r="A4" s="32"/>
      <c r="B4" s="32"/>
      <c r="C4" s="32"/>
      <c r="D4" s="32"/>
      <c r="E4" s="32"/>
      <c r="F4" s="32"/>
      <c r="G4" s="32"/>
      <c r="H4" s="32"/>
      <c r="I4" s="33"/>
      <c r="J4" s="33"/>
      <c r="K4" s="32"/>
      <c r="L4" s="32"/>
      <c r="M4" s="34"/>
      <c r="N4" s="34"/>
      <c r="O4" s="32"/>
      <c r="P4" s="32"/>
      <c r="Q4" s="32"/>
      <c r="R4" s="32"/>
      <c r="S4" s="36"/>
      <c r="T4" s="27" t="s">
        <v>31</v>
      </c>
      <c r="U4" s="27">
        <f>SQRT(2*g)*Sa/Sn</f>
        <v>0.5590169943749475</v>
      </c>
      <c r="W4" s="5">
        <v>0</v>
      </c>
      <c r="X4" s="10">
        <v>-4.8</v>
      </c>
      <c r="Y4" s="2">
        <f>IF(OR(t=0,t&gt;110),0.5,IF(OR(U12=9999,U12=0),1000,1.7))</f>
        <v>1.7</v>
      </c>
      <c r="Z4" s="43"/>
      <c r="AA4" s="48">
        <f>AA3</f>
        <v>-7.92</v>
      </c>
      <c r="AB4" s="48">
        <v>0.4</v>
      </c>
      <c r="AC4" s="45"/>
      <c r="AD4" s="46"/>
      <c r="AE4" s="46"/>
      <c r="AF4" s="47"/>
      <c r="AG4" s="49"/>
      <c r="AH4" s="1">
        <v>0</v>
      </c>
      <c r="AI4" s="2">
        <v>0</v>
      </c>
      <c r="AJ4" s="2">
        <f>ho</f>
        <v>98</v>
      </c>
      <c r="AK4" s="41">
        <f aca="true" t="shared" si="0" ref="AK4:AK67">IF(AJ4&gt;=ha,-Dif_t*(ka*SQRT(AJ4-ha)+kb*SQRT(AJ4-hb)),IF(AJ4&gt;=hb,-Dif_t*kb*SQRT(AJ4-hb),0))</f>
        <v>-3.2068662283831917</v>
      </c>
      <c r="AL4" s="2">
        <f aca="true" t="shared" si="1" ref="AL4:AL67">IF(OR(AJ4=9999,AJ4&lt;=ha),-99,SQRT(2*g*(AJ4-ha)))</f>
        <v>340.58772731852804</v>
      </c>
      <c r="AM4" s="41">
        <f aca="true" t="shared" si="2" ref="AM4:AM67">IF(OR(AJ4=9999,AJ4&lt;=hb),-99,SQRT(2*g*(AJ4-hb)))</f>
        <v>431.2771730569565</v>
      </c>
      <c r="AN4" s="17">
        <f>AJ$4-AJ4</f>
        <v>0</v>
      </c>
      <c r="AO4">
        <v>20</v>
      </c>
      <c r="AP4">
        <v>50</v>
      </c>
    </row>
    <row r="5" spans="1:40" ht="24" customHeight="1" thickBot="1">
      <c r="A5" s="32"/>
      <c r="B5" s="32"/>
      <c r="C5" s="32"/>
      <c r="D5" s="32"/>
      <c r="E5" s="32"/>
      <c r="F5" s="32"/>
      <c r="G5" s="32"/>
      <c r="H5" s="32"/>
      <c r="I5" s="33"/>
      <c r="J5" s="33"/>
      <c r="K5" s="32"/>
      <c r="L5" s="32"/>
      <c r="M5" s="34"/>
      <c r="N5" s="34"/>
      <c r="O5" s="32"/>
      <c r="P5" s="32"/>
      <c r="Q5" s="32"/>
      <c r="R5" s="32"/>
      <c r="S5" s="36"/>
      <c r="T5" s="27" t="s">
        <v>32</v>
      </c>
      <c r="U5" s="27">
        <f>SQRT(2*g)*Sb/Sn</f>
        <v>0.223606797749979</v>
      </c>
      <c r="W5" s="5">
        <f>W4+1</f>
        <v>1</v>
      </c>
      <c r="X5" s="10">
        <f>X$4</f>
        <v>-4.8</v>
      </c>
      <c r="Y5" s="2">
        <f aca="true" t="shared" si="3" ref="Y5:Y36">IF(OR(t=0,t&gt;110),Y4+(ho-Y$4)/80,IF(U$12&gt;Y$4,Y4+(U$12-Y$4)/80,Y$4))</f>
        <v>1.7412336046342682</v>
      </c>
      <c r="Z5" s="44"/>
      <c r="AA5" s="48">
        <v>-1.8</v>
      </c>
      <c r="AB5" s="48">
        <f>AB4</f>
        <v>0.4</v>
      </c>
      <c r="AC5" s="45"/>
      <c r="AD5" s="46" t="s">
        <v>41</v>
      </c>
      <c r="AE5" s="46"/>
      <c r="AF5" s="49"/>
      <c r="AG5" s="49"/>
      <c r="AH5" s="1">
        <f>AH4+1</f>
        <v>1</v>
      </c>
      <c r="AI5" s="2">
        <f aca="true" t="shared" si="4" ref="AI5:AI68">IF(AI4+Dif_t&gt;100,100,IF(AI4&lt;10,AI4+AJ$2,AI4+Dif_t))</f>
        <v>0.5</v>
      </c>
      <c r="AJ5" s="2">
        <f>IF(OR(AJ4=0,AJ4=9999),9999,IF(AJ4+AK4&lt;0,0,AJ4+AK4))</f>
        <v>94.79313377161681</v>
      </c>
      <c r="AK5" s="41">
        <f t="shared" si="0"/>
        <v>-3.1284290389145184</v>
      </c>
      <c r="AL5" s="2">
        <f t="shared" si="1"/>
        <v>331.0381662939088</v>
      </c>
      <c r="AM5" s="41">
        <f t="shared" si="2"/>
        <v>423.77619983103534</v>
      </c>
      <c r="AN5" s="25">
        <f>IF(OR(AJ5=0,AJ5=9999),AN4+1,AJ$4-AJ5)</f>
        <v>3.2068662283831912</v>
      </c>
    </row>
    <row r="6" spans="1:40" ht="24" customHeight="1" thickBot="1" thickTop="1">
      <c r="A6" s="32"/>
      <c r="B6" s="32"/>
      <c r="C6" s="32"/>
      <c r="D6" s="32"/>
      <c r="E6" s="32"/>
      <c r="F6" s="32"/>
      <c r="G6" s="32"/>
      <c r="H6" s="32"/>
      <c r="I6" s="33"/>
      <c r="J6" s="33"/>
      <c r="K6" s="32"/>
      <c r="L6" s="32"/>
      <c r="M6" s="34"/>
      <c r="N6" s="34"/>
      <c r="O6" s="32"/>
      <c r="P6" s="40" t="s">
        <v>43</v>
      </c>
      <c r="Q6" s="37">
        <f>98</f>
        <v>98</v>
      </c>
      <c r="R6" s="36"/>
      <c r="S6" s="36"/>
      <c r="T6" s="1" t="s">
        <v>11</v>
      </c>
      <c r="U6" s="9">
        <f>100*Q7</f>
        <v>1000</v>
      </c>
      <c r="W6" s="5">
        <f>W5+1</f>
        <v>2</v>
      </c>
      <c r="X6" s="10">
        <f aca="true" t="shared" si="5" ref="X6:X69">X$4</f>
        <v>-4.8</v>
      </c>
      <c r="Y6" s="2">
        <f t="shared" si="3"/>
        <v>1.7824672092685365</v>
      </c>
      <c r="Z6" s="43"/>
      <c r="AA6" s="48">
        <f>AA5</f>
        <v>-1.8</v>
      </c>
      <c r="AB6" s="48">
        <f>AB3</f>
        <v>99</v>
      </c>
      <c r="AC6" s="45"/>
      <c r="AD6" s="46"/>
      <c r="AE6" s="46"/>
      <c r="AF6" s="49"/>
      <c r="AG6" s="49"/>
      <c r="AH6" s="1">
        <f aca="true" t="shared" si="6" ref="AH6:AH69">AH5+1</f>
        <v>2</v>
      </c>
      <c r="AI6" s="2">
        <f t="shared" si="4"/>
        <v>1</v>
      </c>
      <c r="AJ6" s="2">
        <f aca="true" t="shared" si="7" ref="AJ6:AJ68">IF(OR(AJ5=0,AJ5=9999),9999,IF(AJ5+AK5&lt;0,0,AJ5+AK5))</f>
        <v>91.66470473270229</v>
      </c>
      <c r="AK6" s="41">
        <f t="shared" si="0"/>
        <v>-3.049876981235525</v>
      </c>
      <c r="AL6" s="2">
        <f t="shared" si="1"/>
        <v>321.4489220162429</v>
      </c>
      <c r="AM6" s="41">
        <f t="shared" si="2"/>
        <v>416.32848745360263</v>
      </c>
      <c r="AN6" s="26">
        <f aca="true" t="shared" si="8" ref="AN6:AN69">IF(OR(AJ6=0,AJ6=9999),AN5+1,AJ$4-AJ6)</f>
        <v>6.33529526729771</v>
      </c>
    </row>
    <row r="7" spans="1:40" ht="24" customHeight="1" thickBot="1" thickTop="1">
      <c r="A7" s="32"/>
      <c r="B7" s="32"/>
      <c r="C7" s="32"/>
      <c r="D7" s="32"/>
      <c r="E7" s="32"/>
      <c r="F7" s="32"/>
      <c r="G7" s="32"/>
      <c r="H7" s="32"/>
      <c r="I7" s="33"/>
      <c r="J7" s="33"/>
      <c r="K7" s="32"/>
      <c r="L7" s="32"/>
      <c r="M7" s="34"/>
      <c r="N7" s="34"/>
      <c r="O7" s="32"/>
      <c r="P7" s="40" t="s">
        <v>44</v>
      </c>
      <c r="Q7" s="37">
        <v>10</v>
      </c>
      <c r="R7" s="36"/>
      <c r="S7" s="36"/>
      <c r="T7" s="11" t="s">
        <v>17</v>
      </c>
      <c r="U7" s="24">
        <v>98.5</v>
      </c>
      <c r="V7" s="20">
        <f>LOOKUP(t,$AI$4:$AI$1004,$AL$4:$AL$1004)</f>
        <v>-99</v>
      </c>
      <c r="W7" s="5">
        <f>W6+1</f>
        <v>3</v>
      </c>
      <c r="X7" s="10">
        <f t="shared" si="5"/>
        <v>-4.8</v>
      </c>
      <c r="Y7" s="2">
        <f t="shared" si="3"/>
        <v>1.8237008139028048</v>
      </c>
      <c r="Z7" s="43"/>
      <c r="AA7" s="43"/>
      <c r="AB7" s="44"/>
      <c r="AC7" s="45"/>
      <c r="AD7" s="46"/>
      <c r="AE7" s="46"/>
      <c r="AF7" s="49"/>
      <c r="AG7" s="49"/>
      <c r="AH7" s="1">
        <f t="shared" si="6"/>
        <v>3</v>
      </c>
      <c r="AI7" s="2">
        <f t="shared" si="4"/>
        <v>1.5</v>
      </c>
      <c r="AJ7" s="2">
        <f t="shared" si="7"/>
        <v>88.61482775146676</v>
      </c>
      <c r="AK7" s="41">
        <f t="shared" si="0"/>
        <v>-2.9711974531870773</v>
      </c>
      <c r="AL7" s="2">
        <f t="shared" si="1"/>
        <v>311.8167017703406</v>
      </c>
      <c r="AM7" s="41">
        <f t="shared" si="2"/>
        <v>408.93722684897926</v>
      </c>
      <c r="AN7" s="26">
        <f t="shared" si="8"/>
        <v>9.385172248533237</v>
      </c>
    </row>
    <row r="8" spans="1:40" ht="24" customHeight="1" thickBot="1" thickTop="1">
      <c r="A8" s="32"/>
      <c r="B8" s="32"/>
      <c r="C8" s="32"/>
      <c r="D8" s="32"/>
      <c r="E8" s="32"/>
      <c r="F8" s="32"/>
      <c r="G8" s="32"/>
      <c r="H8" s="32"/>
      <c r="I8" s="33"/>
      <c r="J8" s="33"/>
      <c r="K8" s="32"/>
      <c r="L8" s="32"/>
      <c r="M8" s="34"/>
      <c r="N8" s="34"/>
      <c r="O8" s="32"/>
      <c r="P8" s="40" t="s">
        <v>45</v>
      </c>
      <c r="Q8" s="37">
        <v>40</v>
      </c>
      <c r="R8" s="36"/>
      <c r="S8" s="36"/>
      <c r="U8">
        <f>U7</f>
        <v>98.5</v>
      </c>
      <c r="V8" s="20">
        <f>LOOKUP(t,$AI$4:$AI$1004,$AL$4:$AL$1004)</f>
        <v>-99</v>
      </c>
      <c r="W8" s="5">
        <f>W7+1</f>
        <v>4</v>
      </c>
      <c r="X8" s="10">
        <f t="shared" si="5"/>
        <v>-4.8</v>
      </c>
      <c r="Y8" s="2">
        <f t="shared" si="3"/>
        <v>1.864934418537073</v>
      </c>
      <c r="Z8" s="43"/>
      <c r="AA8" s="48"/>
      <c r="AB8" s="44"/>
      <c r="AC8" s="46"/>
      <c r="AD8" s="46"/>
      <c r="AE8" s="46"/>
      <c r="AF8" s="49"/>
      <c r="AG8" s="47"/>
      <c r="AH8" s="1">
        <f t="shared" si="6"/>
        <v>4</v>
      </c>
      <c r="AI8" s="2">
        <f t="shared" si="4"/>
        <v>2</v>
      </c>
      <c r="AJ8" s="2">
        <f t="shared" si="7"/>
        <v>85.64363029827969</v>
      </c>
      <c r="AK8" s="41">
        <f t="shared" si="0"/>
        <v>-2.892375988380932</v>
      </c>
      <c r="AL8" s="2">
        <f t="shared" si="1"/>
        <v>302.1378172234641</v>
      </c>
      <c r="AM8" s="41">
        <f t="shared" si="2"/>
        <v>401.6058522937127</v>
      </c>
      <c r="AN8" s="26">
        <f t="shared" si="8"/>
        <v>12.356369701720311</v>
      </c>
    </row>
    <row r="9" spans="1:40" ht="24" customHeight="1" thickBot="1" thickTop="1">
      <c r="A9" s="32"/>
      <c r="B9" s="32"/>
      <c r="C9" s="32"/>
      <c r="D9" s="32"/>
      <c r="E9" s="32"/>
      <c r="F9" s="32"/>
      <c r="G9" s="32"/>
      <c r="H9" s="32"/>
      <c r="I9" s="33"/>
      <c r="J9" s="33"/>
      <c r="K9" s="32"/>
      <c r="L9" s="32"/>
      <c r="M9" s="34"/>
      <c r="N9" s="34"/>
      <c r="O9" s="32"/>
      <c r="P9" s="40" t="s">
        <v>46</v>
      </c>
      <c r="Q9" s="37">
        <v>5</v>
      </c>
      <c r="R9" s="36"/>
      <c r="S9" s="36"/>
      <c r="T9" s="11" t="s">
        <v>18</v>
      </c>
      <c r="U9">
        <f>U7</f>
        <v>98.5</v>
      </c>
      <c r="V9" s="20">
        <f>LOOKUP(t,$AI$4:$AI$1004,$AM$4:$AM$1004)</f>
        <v>-99</v>
      </c>
      <c r="W9" s="5">
        <f aca="true" t="shared" si="9" ref="W9:W72">W8+1</f>
        <v>5</v>
      </c>
      <c r="X9" s="10">
        <f t="shared" si="5"/>
        <v>-4.8</v>
      </c>
      <c r="Y9" s="2">
        <f t="shared" si="3"/>
        <v>1.9061680231713414</v>
      </c>
      <c r="Z9" s="43"/>
      <c r="AA9" s="50"/>
      <c r="AB9" s="44"/>
      <c r="AC9" s="45"/>
      <c r="AD9" s="46"/>
      <c r="AE9" s="46"/>
      <c r="AF9" s="47"/>
      <c r="AG9" s="47"/>
      <c r="AH9" s="1">
        <f t="shared" si="6"/>
        <v>5</v>
      </c>
      <c r="AI9" s="2">
        <f t="shared" si="4"/>
        <v>2.5</v>
      </c>
      <c r="AJ9" s="2">
        <f t="shared" si="7"/>
        <v>82.75125430989875</v>
      </c>
      <c r="AK9" s="41">
        <f t="shared" si="0"/>
        <v>-2.8133959094481122</v>
      </c>
      <c r="AL9" s="2">
        <f t="shared" si="1"/>
        <v>292.4081199621473</v>
      </c>
      <c r="AM9" s="41">
        <f t="shared" si="2"/>
        <v>394.3380638738765</v>
      </c>
      <c r="AN9" s="26">
        <f t="shared" si="8"/>
        <v>15.248745690101245</v>
      </c>
    </row>
    <row r="10" spans="1:40" ht="24" customHeight="1" thickBot="1" thickTop="1">
      <c r="A10" s="32"/>
      <c r="B10" s="32"/>
      <c r="C10" s="32"/>
      <c r="D10" s="32"/>
      <c r="E10" s="32"/>
      <c r="F10" s="32"/>
      <c r="G10" s="32"/>
      <c r="H10" s="32"/>
      <c r="I10" s="33"/>
      <c r="J10" s="33"/>
      <c r="K10" s="32"/>
      <c r="L10" s="32"/>
      <c r="M10" s="34"/>
      <c r="N10" s="34"/>
      <c r="O10" s="32"/>
      <c r="P10" s="40" t="s">
        <v>47</v>
      </c>
      <c r="Q10" s="37">
        <v>400</v>
      </c>
      <c r="R10" s="36"/>
      <c r="S10" s="36"/>
      <c r="U10">
        <f>U7</f>
        <v>98.5</v>
      </c>
      <c r="V10" s="20">
        <f>LOOKUP(t,$AI$4:$AI$1004,$AM$4:$AM$1004)</f>
        <v>-99</v>
      </c>
      <c r="W10" s="5">
        <f t="shared" si="9"/>
        <v>6</v>
      </c>
      <c r="X10" s="10">
        <f t="shared" si="5"/>
        <v>-4.8</v>
      </c>
      <c r="Y10" s="2">
        <f t="shared" si="3"/>
        <v>1.9474016278056097</v>
      </c>
      <c r="Z10" s="48"/>
      <c r="AA10" s="48"/>
      <c r="AB10" s="44"/>
      <c r="AC10" s="45"/>
      <c r="AD10" s="46"/>
      <c r="AE10" s="46"/>
      <c r="AF10" s="47"/>
      <c r="AG10" s="47"/>
      <c r="AH10" s="1">
        <f t="shared" si="6"/>
        <v>6</v>
      </c>
      <c r="AI10" s="2">
        <f t="shared" si="4"/>
        <v>3</v>
      </c>
      <c r="AJ10" s="2">
        <f t="shared" si="7"/>
        <v>79.93785840045064</v>
      </c>
      <c r="AK10" s="41">
        <f t="shared" si="0"/>
        <v>-2.734237902044608</v>
      </c>
      <c r="AL10" s="2">
        <f t="shared" si="1"/>
        <v>282.622923346464</v>
      </c>
      <c r="AM10" s="41">
        <f t="shared" si="2"/>
        <v>387.1378524516833</v>
      </c>
      <c r="AN10" s="26">
        <f t="shared" si="8"/>
        <v>18.062141599549363</v>
      </c>
    </row>
    <row r="11" spans="1:40" ht="24" customHeight="1" thickBot="1" thickTop="1">
      <c r="A11" s="32"/>
      <c r="B11" s="32"/>
      <c r="C11" s="32"/>
      <c r="D11" s="32"/>
      <c r="E11" s="32"/>
      <c r="F11" s="32"/>
      <c r="G11" s="32"/>
      <c r="H11" s="32"/>
      <c r="I11" s="33"/>
      <c r="J11" s="33"/>
      <c r="K11" s="32"/>
      <c r="L11" s="32"/>
      <c r="M11" s="34"/>
      <c r="N11" s="34"/>
      <c r="O11" s="32"/>
      <c r="P11" s="40" t="s">
        <v>48</v>
      </c>
      <c r="Q11" s="37">
        <v>5</v>
      </c>
      <c r="R11" s="32"/>
      <c r="S11" s="32"/>
      <c r="T11" t="s">
        <v>28</v>
      </c>
      <c r="U11" s="42">
        <f>LOOKUP(t,$AI$4:$AI$1006)</f>
        <v>84</v>
      </c>
      <c r="W11" s="5">
        <f t="shared" si="9"/>
        <v>7</v>
      </c>
      <c r="X11" s="10">
        <f t="shared" si="5"/>
        <v>-4.8</v>
      </c>
      <c r="Y11" s="2">
        <f t="shared" si="3"/>
        <v>1.988635232439878</v>
      </c>
      <c r="Z11" s="48"/>
      <c r="AA11" s="50"/>
      <c r="AB11" s="54" t="s">
        <v>3</v>
      </c>
      <c r="AC11" s="44"/>
      <c r="AD11" s="51">
        <v>0.05</v>
      </c>
      <c r="AE11" s="52">
        <v>0.01</v>
      </c>
      <c r="AF11" s="47"/>
      <c r="AG11" s="47"/>
      <c r="AH11" s="1">
        <f t="shared" si="6"/>
        <v>7</v>
      </c>
      <c r="AI11" s="2">
        <f t="shared" si="4"/>
        <v>3.5</v>
      </c>
      <c r="AJ11" s="2">
        <f t="shared" si="7"/>
        <v>77.20362049840602</v>
      </c>
      <c r="AK11" s="41">
        <f t="shared" si="0"/>
        <v>-2.654879487569417</v>
      </c>
      <c r="AL11" s="2">
        <f t="shared" si="1"/>
        <v>272.77690700792846</v>
      </c>
      <c r="AM11" s="41">
        <f t="shared" si="2"/>
        <v>380.0095275079456</v>
      </c>
      <c r="AN11" s="26">
        <f t="shared" si="8"/>
        <v>20.796379501593975</v>
      </c>
    </row>
    <row r="12" spans="1:40" ht="24" customHeight="1" thickBot="1" thickTop="1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2"/>
      <c r="L12" s="32"/>
      <c r="M12" s="34"/>
      <c r="N12" s="34"/>
      <c r="O12" s="32"/>
      <c r="P12" s="40" t="s">
        <v>49</v>
      </c>
      <c r="Q12" s="37">
        <v>2</v>
      </c>
      <c r="R12" s="32"/>
      <c r="S12" s="32"/>
      <c r="T12" t="s">
        <v>29</v>
      </c>
      <c r="U12" s="42">
        <f>LOOKUP(t,$AI$4:$AI$1004,$AJ$4:$AJ$1004)</f>
        <v>4.99868837074146</v>
      </c>
      <c r="W12" s="5">
        <f t="shared" si="9"/>
        <v>8</v>
      </c>
      <c r="X12" s="10">
        <f t="shared" si="5"/>
        <v>-4.8</v>
      </c>
      <c r="Y12" s="2">
        <f t="shared" si="3"/>
        <v>2.029868837074146</v>
      </c>
      <c r="Z12" s="50"/>
      <c r="AA12" s="43"/>
      <c r="AC12" s="5">
        <v>-1</v>
      </c>
      <c r="AF12" s="46"/>
      <c r="AG12" s="47"/>
      <c r="AH12" s="1">
        <f t="shared" si="6"/>
        <v>8</v>
      </c>
      <c r="AI12" s="2">
        <f t="shared" si="4"/>
        <v>4</v>
      </c>
      <c r="AJ12" s="2">
        <f t="shared" si="7"/>
        <v>74.54874101083661</v>
      </c>
      <c r="AK12" s="41">
        <f t="shared" si="0"/>
        <v>-2.575294365126714</v>
      </c>
      <c r="AL12" s="2">
        <f t="shared" si="1"/>
        <v>262.8639990977715</v>
      </c>
      <c r="AM12" s="41">
        <f t="shared" si="2"/>
        <v>372.9577483062568</v>
      </c>
      <c r="AN12" s="26">
        <f t="shared" si="8"/>
        <v>23.451258989163392</v>
      </c>
    </row>
    <row r="13" spans="1:40" ht="24" customHeight="1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2"/>
      <c r="L13" s="32"/>
      <c r="M13" s="34"/>
      <c r="N13" s="34"/>
      <c r="O13" s="32"/>
      <c r="P13" s="32"/>
      <c r="Q13" s="32"/>
      <c r="R13" s="32"/>
      <c r="S13" s="32"/>
      <c r="T13" t="s">
        <v>33</v>
      </c>
      <c r="U13">
        <v>-2</v>
      </c>
      <c r="V13">
        <f>ha</f>
        <v>40</v>
      </c>
      <c r="W13" s="5">
        <f t="shared" si="9"/>
        <v>9</v>
      </c>
      <c r="X13" s="10">
        <f t="shared" si="5"/>
        <v>-4.8</v>
      </c>
      <c r="Y13" s="2">
        <f t="shared" si="3"/>
        <v>2.071102441708414</v>
      </c>
      <c r="Z13" s="43"/>
      <c r="AA13" s="43"/>
      <c r="AB13" s="53" t="s">
        <v>0</v>
      </c>
      <c r="AC13" s="44" t="s">
        <v>4</v>
      </c>
      <c r="AD13" s="45" t="s">
        <v>5</v>
      </c>
      <c r="AE13" s="45" t="s">
        <v>6</v>
      </c>
      <c r="AF13" s="45" t="s">
        <v>7</v>
      </c>
      <c r="AG13" s="47"/>
      <c r="AH13" s="1">
        <f t="shared" si="6"/>
        <v>9</v>
      </c>
      <c r="AI13" s="2">
        <f t="shared" si="4"/>
        <v>4.5</v>
      </c>
      <c r="AJ13" s="2">
        <f t="shared" si="7"/>
        <v>71.9734466457099</v>
      </c>
      <c r="AK13" s="41">
        <f t="shared" si="0"/>
        <v>-2.495451582834331</v>
      </c>
      <c r="AL13" s="2">
        <f t="shared" si="1"/>
        <v>252.87722968155873</v>
      </c>
      <c r="AM13" s="41">
        <f t="shared" si="2"/>
        <v>365.9875589298355</v>
      </c>
      <c r="AN13" s="26">
        <f t="shared" si="8"/>
        <v>26.0265533542901</v>
      </c>
    </row>
    <row r="14" spans="1:40" ht="24" customHeight="1" thickBot="1">
      <c r="A14" s="32"/>
      <c r="B14" s="32"/>
      <c r="C14" s="32"/>
      <c r="D14" s="32"/>
      <c r="E14" s="32"/>
      <c r="F14" s="32"/>
      <c r="G14" s="32"/>
      <c r="H14" s="32"/>
      <c r="I14" s="33"/>
      <c r="J14" s="33"/>
      <c r="K14" s="32"/>
      <c r="L14" s="32"/>
      <c r="M14" s="34"/>
      <c r="N14" s="32"/>
      <c r="O14" s="32"/>
      <c r="P14" s="32"/>
      <c r="Q14" s="32"/>
      <c r="R14" s="32"/>
      <c r="S14" s="32"/>
      <c r="T14" t="s">
        <v>34</v>
      </c>
      <c r="U14">
        <v>-2</v>
      </c>
      <c r="V14">
        <f>hb</f>
        <v>5</v>
      </c>
      <c r="W14" s="5">
        <f t="shared" si="9"/>
        <v>10</v>
      </c>
      <c r="X14" s="10">
        <f t="shared" si="5"/>
        <v>-4.8</v>
      </c>
      <c r="Y14" s="2">
        <f t="shared" si="3"/>
        <v>2.112336046342682</v>
      </c>
      <c r="Z14" s="48"/>
      <c r="AA14" s="50"/>
      <c r="AB14" s="53">
        <v>0</v>
      </c>
      <c r="AC14" s="44">
        <f aca="true" t="shared" si="10" ref="AC14:AC45">IF(va_t=-99,200,$AD$11*va_t*AB14+AC$12)</f>
        <v>200</v>
      </c>
      <c r="AD14" s="45">
        <f aca="true" t="shared" si="11" ref="AD14:AD45">ha-$AE$11*0.5*g*AB14^2</f>
        <v>40</v>
      </c>
      <c r="AE14" s="44">
        <f aca="true" t="shared" si="12" ref="AE14:AE45">IF(vb_t=-99,200,$AD$11*vb_t*AB14+AC$12)</f>
        <v>200</v>
      </c>
      <c r="AF14" s="45">
        <f aca="true" t="shared" si="13" ref="AF14:AF45">hb-$AE$11*0.5*g*AB14^2</f>
        <v>5</v>
      </c>
      <c r="AG14" s="47"/>
      <c r="AH14" s="1">
        <f t="shared" si="6"/>
        <v>10</v>
      </c>
      <c r="AI14" s="2">
        <f t="shared" si="4"/>
        <v>5</v>
      </c>
      <c r="AJ14" s="2">
        <f t="shared" si="7"/>
        <v>69.47799506287556</v>
      </c>
      <c r="AK14" s="41">
        <f t="shared" si="0"/>
        <v>-2.4153144836910814</v>
      </c>
      <c r="AL14" s="2">
        <f t="shared" si="1"/>
        <v>242.80854623705306</v>
      </c>
      <c r="AM14" s="41">
        <f t="shared" si="2"/>
        <v>359.10442788379976</v>
      </c>
      <c r="AN14" s="26">
        <f t="shared" si="8"/>
        <v>28.522004937124436</v>
      </c>
    </row>
    <row r="15" spans="1:40" ht="24" customHeight="1" thickBot="1">
      <c r="A15" s="32"/>
      <c r="B15" s="32"/>
      <c r="C15" s="32"/>
      <c r="D15" s="32"/>
      <c r="E15" s="32"/>
      <c r="F15" s="32"/>
      <c r="G15" s="32"/>
      <c r="H15" s="32"/>
      <c r="I15" s="33"/>
      <c r="J15" s="33"/>
      <c r="K15" s="32"/>
      <c r="L15" s="32"/>
      <c r="M15" s="34"/>
      <c r="N15" s="32"/>
      <c r="O15" s="32"/>
      <c r="P15" s="39" t="s">
        <v>50</v>
      </c>
      <c r="Q15" s="39" t="s">
        <v>51</v>
      </c>
      <c r="R15" s="32"/>
      <c r="S15" s="32"/>
      <c r="T15" s="3" t="s">
        <v>13</v>
      </c>
      <c r="U15" s="22">
        <f>ti</f>
        <v>84</v>
      </c>
      <c r="V15" s="2">
        <f>hi</f>
        <v>4.99868837074146</v>
      </c>
      <c r="W15" s="5">
        <f t="shared" si="9"/>
        <v>11</v>
      </c>
      <c r="X15" s="10">
        <f t="shared" si="5"/>
        <v>-4.8</v>
      </c>
      <c r="Y15" s="2">
        <f t="shared" si="3"/>
        <v>2.15356965097695</v>
      </c>
      <c r="Z15" s="50"/>
      <c r="AA15" s="50">
        <v>1</v>
      </c>
      <c r="AB15" s="53">
        <f aca="true" t="shared" si="14" ref="AB15:AB46">AB14+t/50</f>
        <v>1.6880000000000133</v>
      </c>
      <c r="AC15" s="44">
        <f t="shared" si="10"/>
        <v>200</v>
      </c>
      <c r="AD15" s="45">
        <f t="shared" si="11"/>
        <v>25.753279999999776</v>
      </c>
      <c r="AE15" s="44">
        <f t="shared" si="12"/>
        <v>200</v>
      </c>
      <c r="AF15" s="45">
        <f t="shared" si="13"/>
        <v>-9.246720000000224</v>
      </c>
      <c r="AG15" s="47"/>
      <c r="AH15" s="1">
        <f t="shared" si="6"/>
        <v>11</v>
      </c>
      <c r="AI15" s="2">
        <f t="shared" si="4"/>
        <v>5.5</v>
      </c>
      <c r="AJ15" s="2">
        <f t="shared" si="7"/>
        <v>67.06268057918449</v>
      </c>
      <c r="AK15" s="41">
        <f t="shared" si="0"/>
        <v>-2.3348393495806645</v>
      </c>
      <c r="AL15" s="2">
        <f t="shared" si="1"/>
        <v>232.64857867257427</v>
      </c>
      <c r="AM15" s="41">
        <f t="shared" si="2"/>
        <v>352.31429315083</v>
      </c>
      <c r="AN15" s="26">
        <f t="shared" si="8"/>
        <v>30.937319420815513</v>
      </c>
    </row>
    <row r="16" spans="1:40" ht="24" customHeight="1" thickBot="1">
      <c r="A16" s="32"/>
      <c r="B16" s="32"/>
      <c r="C16" s="32"/>
      <c r="D16" s="32"/>
      <c r="E16" s="32"/>
      <c r="F16" s="32"/>
      <c r="G16" s="32"/>
      <c r="H16" s="32"/>
      <c r="I16" s="33"/>
      <c r="J16" s="33"/>
      <c r="K16" s="32"/>
      <c r="L16" s="32"/>
      <c r="M16" s="34"/>
      <c r="N16" s="32"/>
      <c r="O16" s="32"/>
      <c r="P16" s="38">
        <f>t</f>
        <v>84.40000000000066</v>
      </c>
      <c r="Q16" s="38">
        <f>hi</f>
        <v>4.99868837074146</v>
      </c>
      <c r="R16" s="32"/>
      <c r="S16" s="32"/>
      <c r="T16" s="11" t="s">
        <v>23</v>
      </c>
      <c r="U16" s="10">
        <v>0</v>
      </c>
      <c r="V16" s="5">
        <f>AM4</f>
        <v>431.2771730569565</v>
      </c>
      <c r="W16" s="5">
        <f t="shared" si="9"/>
        <v>12</v>
      </c>
      <c r="X16" s="10">
        <f t="shared" si="5"/>
        <v>-4.8</v>
      </c>
      <c r="Y16" s="2">
        <f t="shared" si="3"/>
        <v>2.1948032556112183</v>
      </c>
      <c r="Z16" s="43"/>
      <c r="AA16" s="50">
        <f>AA15+1</f>
        <v>2</v>
      </c>
      <c r="AB16" s="53">
        <f t="shared" si="14"/>
        <v>3.3760000000000265</v>
      </c>
      <c r="AC16" s="44">
        <f t="shared" si="10"/>
        <v>200</v>
      </c>
      <c r="AD16" s="45">
        <f t="shared" si="11"/>
        <v>-16.986880000000895</v>
      </c>
      <c r="AE16" s="44">
        <f t="shared" si="12"/>
        <v>200</v>
      </c>
      <c r="AF16" s="45">
        <f t="shared" si="13"/>
        <v>-51.986880000000895</v>
      </c>
      <c r="AG16" s="47"/>
      <c r="AH16" s="1">
        <f t="shared" si="6"/>
        <v>12</v>
      </c>
      <c r="AI16" s="2">
        <f t="shared" si="4"/>
        <v>6</v>
      </c>
      <c r="AJ16" s="2">
        <f t="shared" si="7"/>
        <v>64.72784122960383</v>
      </c>
      <c r="AK16" s="41">
        <f t="shared" si="0"/>
        <v>-2.253973634932512</v>
      </c>
      <c r="AL16" s="2">
        <f t="shared" si="1"/>
        <v>222.38633604429847</v>
      </c>
      <c r="AM16" s="41">
        <f t="shared" si="2"/>
        <v>345.6236138622586</v>
      </c>
      <c r="AN16" s="26">
        <f t="shared" si="8"/>
        <v>33.272158770396175</v>
      </c>
    </row>
    <row r="17" spans="1:40" ht="24" customHeight="1">
      <c r="A17" s="32"/>
      <c r="B17" s="32"/>
      <c r="C17" s="32"/>
      <c r="D17" s="32"/>
      <c r="E17" s="32"/>
      <c r="F17" s="32"/>
      <c r="G17" s="32"/>
      <c r="H17" s="32"/>
      <c r="I17" s="33"/>
      <c r="J17" s="33"/>
      <c r="K17" s="32"/>
      <c r="L17" s="32"/>
      <c r="M17" s="34"/>
      <c r="N17" s="34"/>
      <c r="O17" s="32"/>
      <c r="P17" s="32"/>
      <c r="Q17" s="32"/>
      <c r="R17" s="32"/>
      <c r="S17" s="32"/>
      <c r="T17" s="21" t="s">
        <v>25</v>
      </c>
      <c r="U17" s="10">
        <f>ti</f>
        <v>84</v>
      </c>
      <c r="V17" s="11">
        <f>va_t/6</f>
        <v>-16.5</v>
      </c>
      <c r="W17" s="5">
        <f t="shared" si="9"/>
        <v>13</v>
      </c>
      <c r="X17" s="10">
        <f t="shared" si="5"/>
        <v>-4.8</v>
      </c>
      <c r="Y17" s="2">
        <f t="shared" si="3"/>
        <v>2.2360368602454863</v>
      </c>
      <c r="Z17" s="31"/>
      <c r="AA17" s="30">
        <f aca="true" t="shared" si="15" ref="AA17:AA64">AA16+1</f>
        <v>3</v>
      </c>
      <c r="AB17" s="12">
        <f t="shared" si="14"/>
        <v>5.06400000000004</v>
      </c>
      <c r="AC17" s="44">
        <f t="shared" si="10"/>
        <v>200</v>
      </c>
      <c r="AD17" s="45">
        <f t="shared" si="11"/>
        <v>-88.22048000000203</v>
      </c>
      <c r="AE17" s="44">
        <f t="shared" si="12"/>
        <v>200</v>
      </c>
      <c r="AF17" s="45">
        <f t="shared" si="13"/>
        <v>-123.22048000000203</v>
      </c>
      <c r="AH17" s="1">
        <f t="shared" si="6"/>
        <v>13</v>
      </c>
      <c r="AI17" s="2">
        <f t="shared" si="4"/>
        <v>6.5</v>
      </c>
      <c r="AJ17" s="2">
        <f t="shared" si="7"/>
        <v>62.47386759467131</v>
      </c>
      <c r="AK17" s="41">
        <f t="shared" si="0"/>
        <v>-2.172653633010109</v>
      </c>
      <c r="AL17" s="2">
        <f t="shared" si="1"/>
        <v>212.00880922580228</v>
      </c>
      <c r="AM17" s="41">
        <f t="shared" si="2"/>
        <v>339.03943013953796</v>
      </c>
      <c r="AN17" s="26">
        <f t="shared" si="8"/>
        <v>35.52613240532869</v>
      </c>
    </row>
    <row r="18" spans="1:40" ht="24" customHeight="1" thickBot="1">
      <c r="A18" s="32"/>
      <c r="B18" s="32"/>
      <c r="C18" s="32"/>
      <c r="D18" s="32"/>
      <c r="E18" s="32"/>
      <c r="F18" s="32"/>
      <c r="G18" s="32"/>
      <c r="H18" s="32"/>
      <c r="I18" s="33"/>
      <c r="J18" s="33"/>
      <c r="K18" s="32"/>
      <c r="L18" s="32"/>
      <c r="M18" s="34"/>
      <c r="N18" s="34"/>
      <c r="O18" s="32"/>
      <c r="P18" s="32"/>
      <c r="Q18" s="32"/>
      <c r="R18" s="32"/>
      <c r="S18" s="32"/>
      <c r="T18" s="21" t="s">
        <v>25</v>
      </c>
      <c r="U18" s="10">
        <f>ti</f>
        <v>84</v>
      </c>
      <c r="V18" s="12">
        <f>vb_t/6</f>
        <v>-16.5</v>
      </c>
      <c r="W18" s="5">
        <f t="shared" si="9"/>
        <v>14</v>
      </c>
      <c r="X18" s="10">
        <f t="shared" si="5"/>
        <v>-4.8</v>
      </c>
      <c r="Y18" s="2">
        <f t="shared" si="3"/>
        <v>2.2772704648797544</v>
      </c>
      <c r="Z18" s="30"/>
      <c r="AA18" s="30">
        <f t="shared" si="15"/>
        <v>4</v>
      </c>
      <c r="AB18" s="12">
        <f t="shared" si="14"/>
        <v>6.752000000000053</v>
      </c>
      <c r="AC18" s="44">
        <f t="shared" si="10"/>
        <v>200</v>
      </c>
      <c r="AD18" s="45">
        <f t="shared" si="11"/>
        <v>-187.94752000000358</v>
      </c>
      <c r="AE18" s="44">
        <f t="shared" si="12"/>
        <v>200</v>
      </c>
      <c r="AF18" s="45">
        <f t="shared" si="13"/>
        <v>-222.94752000000358</v>
      </c>
      <c r="AH18" s="1">
        <f t="shared" si="6"/>
        <v>14</v>
      </c>
      <c r="AI18" s="2">
        <f t="shared" si="4"/>
        <v>7</v>
      </c>
      <c r="AJ18" s="2">
        <f t="shared" si="7"/>
        <v>60.301213961661205</v>
      </c>
      <c r="AK18" s="41">
        <f t="shared" si="0"/>
        <v>-2.090801342445248</v>
      </c>
      <c r="AL18" s="2">
        <f t="shared" si="1"/>
        <v>201.50044149659428</v>
      </c>
      <c r="AM18" s="41">
        <f t="shared" si="2"/>
        <v>332.56943323661363</v>
      </c>
      <c r="AN18" s="26">
        <f t="shared" si="8"/>
        <v>37.698786038338795</v>
      </c>
    </row>
    <row r="19" spans="1:40" ht="24" customHeight="1" thickBot="1">
      <c r="A19" s="32"/>
      <c r="B19" s="32"/>
      <c r="C19" s="32"/>
      <c r="D19" s="32"/>
      <c r="E19" s="32"/>
      <c r="F19" s="32"/>
      <c r="G19" s="32"/>
      <c r="H19" s="32"/>
      <c r="I19" s="33"/>
      <c r="J19" s="33"/>
      <c r="K19" s="32"/>
      <c r="L19" s="32"/>
      <c r="M19" s="34"/>
      <c r="N19" s="34"/>
      <c r="O19" s="32"/>
      <c r="P19" s="39" t="s">
        <v>38</v>
      </c>
      <c r="Q19" s="39" t="s">
        <v>37</v>
      </c>
      <c r="R19" s="32"/>
      <c r="S19" s="32"/>
      <c r="T19" t="s">
        <v>27</v>
      </c>
      <c r="U19" s="5">
        <v>0</v>
      </c>
      <c r="V19" s="4">
        <f>ho</f>
        <v>98</v>
      </c>
      <c r="W19" s="5">
        <f t="shared" si="9"/>
        <v>15</v>
      </c>
      <c r="X19" s="10">
        <f t="shared" si="5"/>
        <v>-4.8</v>
      </c>
      <c r="Y19" s="2">
        <f t="shared" si="3"/>
        <v>2.3185040695140224</v>
      </c>
      <c r="AA19" s="30">
        <f t="shared" si="15"/>
        <v>5</v>
      </c>
      <c r="AB19" s="12">
        <f t="shared" si="14"/>
        <v>8.440000000000067</v>
      </c>
      <c r="AC19" s="44">
        <f t="shared" si="10"/>
        <v>200</v>
      </c>
      <c r="AD19" s="45">
        <f t="shared" si="11"/>
        <v>-316.1680000000057</v>
      </c>
      <c r="AE19" s="44">
        <f t="shared" si="12"/>
        <v>200</v>
      </c>
      <c r="AF19" s="45">
        <f t="shared" si="13"/>
        <v>-351.1680000000057</v>
      </c>
      <c r="AH19" s="1">
        <f t="shared" si="6"/>
        <v>15</v>
      </c>
      <c r="AI19" s="2">
        <f t="shared" si="4"/>
        <v>7.5</v>
      </c>
      <c r="AJ19" s="2">
        <f t="shared" si="7"/>
        <v>58.21041261921596</v>
      </c>
      <c r="AK19" s="41">
        <f t="shared" si="0"/>
        <v>-2.008320181401438</v>
      </c>
      <c r="AL19" s="2">
        <f t="shared" si="1"/>
        <v>190.84240943362647</v>
      </c>
      <c r="AM19" s="41">
        <f t="shared" si="2"/>
        <v>326.22204897650914</v>
      </c>
      <c r="AN19" s="26">
        <f t="shared" si="8"/>
        <v>39.78958738078404</v>
      </c>
    </row>
    <row r="20" spans="1:40" ht="24" customHeight="1" thickBot="1">
      <c r="A20" s="32"/>
      <c r="B20" s="32"/>
      <c r="C20" s="32"/>
      <c r="D20" s="32"/>
      <c r="E20" s="32"/>
      <c r="F20" s="32"/>
      <c r="G20" s="32"/>
      <c r="H20" s="32"/>
      <c r="I20" s="33"/>
      <c r="J20" s="33"/>
      <c r="K20" s="32"/>
      <c r="L20" s="32"/>
      <c r="M20" s="34"/>
      <c r="N20" s="34"/>
      <c r="O20" s="32"/>
      <c r="P20" s="38">
        <f>IF(va_t=-99,0,va_t)</f>
        <v>0</v>
      </c>
      <c r="Q20" s="38">
        <f>IF(vb_t=-99,0,vb_t)</f>
        <v>0</v>
      </c>
      <c r="R20" s="32"/>
      <c r="S20" s="32"/>
      <c r="T20" t="s">
        <v>26</v>
      </c>
      <c r="U20">
        <v>0</v>
      </c>
      <c r="V20" s="11">
        <v>100</v>
      </c>
      <c r="W20" s="5">
        <f t="shared" si="9"/>
        <v>16</v>
      </c>
      <c r="X20" s="10">
        <f t="shared" si="5"/>
        <v>-4.8</v>
      </c>
      <c r="Y20" s="2">
        <f t="shared" si="3"/>
        <v>2.3597376741482905</v>
      </c>
      <c r="AA20" s="30">
        <f t="shared" si="15"/>
        <v>6</v>
      </c>
      <c r="AB20" s="12">
        <f t="shared" si="14"/>
        <v>10.12800000000008</v>
      </c>
      <c r="AC20" s="44">
        <f t="shared" si="10"/>
        <v>200</v>
      </c>
      <c r="AD20" s="45">
        <f t="shared" si="11"/>
        <v>-472.8819200000081</v>
      </c>
      <c r="AE20" s="44">
        <f t="shared" si="12"/>
        <v>200</v>
      </c>
      <c r="AF20" s="45">
        <f t="shared" si="13"/>
        <v>-507.8819200000081</v>
      </c>
      <c r="AH20" s="1">
        <f t="shared" si="6"/>
        <v>16</v>
      </c>
      <c r="AI20" s="2">
        <f t="shared" si="4"/>
        <v>8</v>
      </c>
      <c r="AJ20" s="2">
        <f t="shared" si="7"/>
        <v>56.20209243781452</v>
      </c>
      <c r="AK20" s="41">
        <f t="shared" si="0"/>
        <v>-1.9250889987482922</v>
      </c>
      <c r="AL20" s="2">
        <f t="shared" si="1"/>
        <v>180.01162427918104</v>
      </c>
      <c r="AM20" s="41">
        <f t="shared" si="2"/>
        <v>320.00653880136423</v>
      </c>
      <c r="AN20" s="26">
        <f t="shared" si="8"/>
        <v>41.79790756218548</v>
      </c>
    </row>
    <row r="21" spans="1:40" ht="24" customHeight="1" thickBot="1">
      <c r="A21" s="32"/>
      <c r="B21" s="32"/>
      <c r="C21" s="32"/>
      <c r="D21" s="32"/>
      <c r="E21" s="32"/>
      <c r="F21" s="32"/>
      <c r="G21" s="32"/>
      <c r="H21" s="32"/>
      <c r="I21" s="33"/>
      <c r="J21" s="33"/>
      <c r="K21" s="32"/>
      <c r="L21" s="32"/>
      <c r="M21" s="34"/>
      <c r="N21" s="34"/>
      <c r="O21" s="32"/>
      <c r="P21" s="32"/>
      <c r="Q21" s="32"/>
      <c r="R21" s="32"/>
      <c r="S21" s="32"/>
      <c r="W21" s="5">
        <f t="shared" si="9"/>
        <v>17</v>
      </c>
      <c r="X21" s="10">
        <f t="shared" si="5"/>
        <v>-4.8</v>
      </c>
      <c r="Y21" s="2">
        <f t="shared" si="3"/>
        <v>2.4009712787825586</v>
      </c>
      <c r="AA21" s="30">
        <f t="shared" si="15"/>
        <v>7</v>
      </c>
      <c r="AB21" s="12">
        <f t="shared" si="14"/>
        <v>11.816000000000093</v>
      </c>
      <c r="AC21" s="44">
        <f t="shared" si="10"/>
        <v>200</v>
      </c>
      <c r="AD21" s="45">
        <f t="shared" si="11"/>
        <v>-658.0892800000111</v>
      </c>
      <c r="AE21" s="44">
        <f t="shared" si="12"/>
        <v>200</v>
      </c>
      <c r="AF21" s="45">
        <f t="shared" si="13"/>
        <v>-693.0892800000111</v>
      </c>
      <c r="AH21" s="1">
        <f t="shared" si="6"/>
        <v>17</v>
      </c>
      <c r="AI21" s="2">
        <f t="shared" si="4"/>
        <v>8.5</v>
      </c>
      <c r="AJ21" s="2">
        <f t="shared" si="7"/>
        <v>54.27700343906623</v>
      </c>
      <c r="AK21" s="41">
        <f t="shared" si="0"/>
        <v>-1.8409534935234104</v>
      </c>
      <c r="AL21" s="2">
        <f t="shared" si="1"/>
        <v>168.97930902371584</v>
      </c>
      <c r="AM21" s="41">
        <f t="shared" si="2"/>
        <v>313.9331248500745</v>
      </c>
      <c r="AN21" s="26">
        <f t="shared" si="8"/>
        <v>43.72299656093377</v>
      </c>
    </row>
    <row r="22" spans="1:40" ht="24" customHeight="1" thickBot="1">
      <c r="A22" s="32"/>
      <c r="B22" s="32"/>
      <c r="C22" s="32"/>
      <c r="D22" s="32"/>
      <c r="E22" s="32"/>
      <c r="F22" s="32"/>
      <c r="G22" s="32"/>
      <c r="H22" s="32"/>
      <c r="I22" s="33"/>
      <c r="J22" s="33"/>
      <c r="K22" s="32"/>
      <c r="L22" s="32"/>
      <c r="M22" s="34"/>
      <c r="N22" s="32"/>
      <c r="O22" s="33"/>
      <c r="P22" s="39" t="s">
        <v>39</v>
      </c>
      <c r="Q22" s="39" t="s">
        <v>40</v>
      </c>
      <c r="R22" s="33"/>
      <c r="S22" s="33"/>
      <c r="W22" s="5">
        <f t="shared" si="9"/>
        <v>18</v>
      </c>
      <c r="X22" s="10">
        <f t="shared" si="5"/>
        <v>-4.8</v>
      </c>
      <c r="Y22" s="2">
        <f t="shared" si="3"/>
        <v>2.4422048834168266</v>
      </c>
      <c r="AA22" s="30">
        <f t="shared" si="15"/>
        <v>8</v>
      </c>
      <c r="AB22" s="12">
        <f t="shared" si="14"/>
        <v>13.504000000000106</v>
      </c>
      <c r="AC22" s="44">
        <f t="shared" si="10"/>
        <v>200</v>
      </c>
      <c r="AD22" s="45">
        <f t="shared" si="11"/>
        <v>-871.7900800000143</v>
      </c>
      <c r="AE22" s="44">
        <f t="shared" si="12"/>
        <v>200</v>
      </c>
      <c r="AF22" s="45">
        <f t="shared" si="13"/>
        <v>-906.7900800000143</v>
      </c>
      <c r="AH22" s="1">
        <f t="shared" si="6"/>
        <v>18</v>
      </c>
      <c r="AI22" s="2">
        <f t="shared" si="4"/>
        <v>9</v>
      </c>
      <c r="AJ22" s="2">
        <f t="shared" si="7"/>
        <v>52.43604994554282</v>
      </c>
      <c r="AK22" s="41">
        <f t="shared" si="0"/>
        <v>-1.7557135517613052</v>
      </c>
      <c r="AL22" s="2">
        <f t="shared" si="1"/>
        <v>157.70890872454112</v>
      </c>
      <c r="AM22" s="41">
        <f t="shared" si="2"/>
        <v>308.0131488931692</v>
      </c>
      <c r="AN22" s="26">
        <f t="shared" si="8"/>
        <v>45.56395005445718</v>
      </c>
    </row>
    <row r="23" spans="1:40" ht="24" customHeight="1" thickBot="1">
      <c r="A23" s="32"/>
      <c r="B23" s="32"/>
      <c r="C23" s="32"/>
      <c r="D23" s="32"/>
      <c r="E23" s="32"/>
      <c r="F23" s="32"/>
      <c r="G23" s="32"/>
      <c r="H23" s="32"/>
      <c r="I23" s="33"/>
      <c r="J23" s="33"/>
      <c r="K23" s="32"/>
      <c r="L23" s="33"/>
      <c r="M23" s="32"/>
      <c r="N23" s="34"/>
      <c r="O23" s="33"/>
      <c r="P23" s="57">
        <f>P20*Sa</f>
        <v>0</v>
      </c>
      <c r="Q23" s="57">
        <f>Q20*Sb</f>
        <v>0</v>
      </c>
      <c r="R23" s="33"/>
      <c r="S23" s="33"/>
      <c r="T23" t="s">
        <v>30</v>
      </c>
      <c r="W23" s="5">
        <f t="shared" si="9"/>
        <v>19</v>
      </c>
      <c r="X23" s="10">
        <f t="shared" si="5"/>
        <v>-4.8</v>
      </c>
      <c r="Y23" s="2">
        <f t="shared" si="3"/>
        <v>2.4834384880510947</v>
      </c>
      <c r="AA23" s="30">
        <f t="shared" si="15"/>
        <v>9</v>
      </c>
      <c r="AB23" s="12">
        <f t="shared" si="14"/>
        <v>15.19200000000012</v>
      </c>
      <c r="AC23" s="44">
        <f t="shared" si="10"/>
        <v>200</v>
      </c>
      <c r="AD23" s="45">
        <f t="shared" si="11"/>
        <v>-1113.984320000018</v>
      </c>
      <c r="AE23" s="44">
        <f t="shared" si="12"/>
        <v>200</v>
      </c>
      <c r="AF23" s="45">
        <f t="shared" si="13"/>
        <v>-1148.984320000018</v>
      </c>
      <c r="AH23" s="1">
        <f t="shared" si="6"/>
        <v>19</v>
      </c>
      <c r="AI23" s="2">
        <f t="shared" si="4"/>
        <v>9.5</v>
      </c>
      <c r="AJ23" s="2">
        <f t="shared" si="7"/>
        <v>50.680336393781516</v>
      </c>
      <c r="AK23" s="41">
        <f t="shared" si="0"/>
        <v>-1.6691038826137752</v>
      </c>
      <c r="AL23" s="2">
        <f t="shared" si="1"/>
        <v>146.15290892610736</v>
      </c>
      <c r="AM23" s="41">
        <f t="shared" si="2"/>
        <v>302.25928073024164</v>
      </c>
      <c r="AN23" s="26">
        <f t="shared" si="8"/>
        <v>47.319663606218484</v>
      </c>
    </row>
    <row r="24" spans="1:40" ht="24" customHeight="1">
      <c r="A24" s="32"/>
      <c r="B24" s="32"/>
      <c r="C24" s="32"/>
      <c r="D24" s="32"/>
      <c r="E24" s="32"/>
      <c r="F24" s="32"/>
      <c r="G24" s="32"/>
      <c r="H24" s="32"/>
      <c r="I24" s="33"/>
      <c r="J24" s="33"/>
      <c r="K24" s="32"/>
      <c r="L24" s="33"/>
      <c r="M24" s="32"/>
      <c r="N24" s="32"/>
      <c r="O24" s="33"/>
      <c r="P24" s="33"/>
      <c r="Q24" s="33"/>
      <c r="R24" s="33"/>
      <c r="S24" s="33"/>
      <c r="T24">
        <v>-10</v>
      </c>
      <c r="U24">
        <v>0</v>
      </c>
      <c r="W24" s="5">
        <f t="shared" si="9"/>
        <v>20</v>
      </c>
      <c r="X24" s="10">
        <f t="shared" si="5"/>
        <v>-4.8</v>
      </c>
      <c r="Y24" s="2">
        <f t="shared" si="3"/>
        <v>2.5246720926853627</v>
      </c>
      <c r="AA24" s="30">
        <f t="shared" si="15"/>
        <v>10</v>
      </c>
      <c r="AB24" s="12">
        <f t="shared" si="14"/>
        <v>16.880000000000134</v>
      </c>
      <c r="AC24" s="44">
        <f t="shared" si="10"/>
        <v>200</v>
      </c>
      <c r="AD24" s="45">
        <f t="shared" si="11"/>
        <v>-1384.6720000000228</v>
      </c>
      <c r="AE24" s="44">
        <f t="shared" si="12"/>
        <v>200</v>
      </c>
      <c r="AF24" s="45">
        <f t="shared" si="13"/>
        <v>-1419.6720000000228</v>
      </c>
      <c r="AH24" s="1">
        <f t="shared" si="6"/>
        <v>20</v>
      </c>
      <c r="AI24" s="2">
        <f t="shared" si="4"/>
        <v>10</v>
      </c>
      <c r="AJ24" s="2">
        <f t="shared" si="7"/>
        <v>49.01123251116774</v>
      </c>
      <c r="AK24" s="41">
        <f t="shared" si="0"/>
        <v>-1.5807630967553328</v>
      </c>
      <c r="AL24" s="2">
        <f t="shared" si="1"/>
        <v>134.2477747388592</v>
      </c>
      <c r="AM24" s="41">
        <f t="shared" si="2"/>
        <v>296.68580185498513</v>
      </c>
      <c r="AN24" s="26">
        <f t="shared" si="8"/>
        <v>48.98876748883226</v>
      </c>
    </row>
    <row r="25" spans="1:40" ht="24" customHeight="1">
      <c r="A25" s="32"/>
      <c r="B25" s="32"/>
      <c r="C25" s="32"/>
      <c r="D25" s="32"/>
      <c r="E25" s="32"/>
      <c r="F25" s="32"/>
      <c r="G25" s="32"/>
      <c r="H25" s="32"/>
      <c r="I25" s="33"/>
      <c r="J25" s="33"/>
      <c r="K25" s="32"/>
      <c r="L25" s="32"/>
      <c r="M25" s="34"/>
      <c r="N25" s="32"/>
      <c r="O25" s="33"/>
      <c r="P25" s="33"/>
      <c r="Q25" s="33"/>
      <c r="R25" s="33"/>
      <c r="S25" s="33"/>
      <c r="T25">
        <v>100</v>
      </c>
      <c r="U25">
        <v>0</v>
      </c>
      <c r="W25" s="5">
        <f t="shared" si="9"/>
        <v>21</v>
      </c>
      <c r="X25" s="10">
        <f t="shared" si="5"/>
        <v>-4.8</v>
      </c>
      <c r="Y25" s="2">
        <f t="shared" si="3"/>
        <v>2.565905697319631</v>
      </c>
      <c r="AA25" s="30">
        <f t="shared" si="15"/>
        <v>11</v>
      </c>
      <c r="AB25" s="12">
        <f t="shared" si="14"/>
        <v>18.568000000000147</v>
      </c>
      <c r="AC25" s="44">
        <f t="shared" si="10"/>
        <v>200</v>
      </c>
      <c r="AD25" s="45">
        <f t="shared" si="11"/>
        <v>-1683.8531200000273</v>
      </c>
      <c r="AE25" s="44">
        <f t="shared" si="12"/>
        <v>200</v>
      </c>
      <c r="AF25" s="45">
        <f t="shared" si="13"/>
        <v>-1718.8531200000273</v>
      </c>
      <c r="AH25" s="1">
        <f t="shared" si="6"/>
        <v>21</v>
      </c>
      <c r="AI25" s="2">
        <f t="shared" si="4"/>
        <v>10.5</v>
      </c>
      <c r="AJ25" s="2">
        <f t="shared" si="7"/>
        <v>47.43046941441241</v>
      </c>
      <c r="AK25" s="41">
        <f t="shared" si="0"/>
        <v>-1.4901815877320057</v>
      </c>
      <c r="AL25" s="2">
        <f t="shared" si="1"/>
        <v>121.90545036553867</v>
      </c>
      <c r="AM25" s="41">
        <f t="shared" si="2"/>
        <v>291.30900917895553</v>
      </c>
      <c r="AN25" s="26">
        <f t="shared" si="8"/>
        <v>50.56953058558759</v>
      </c>
    </row>
    <row r="26" spans="1:40" ht="19.5" customHeight="1">
      <c r="A26" s="32"/>
      <c r="B26" s="32"/>
      <c r="C26" s="32"/>
      <c r="D26" s="32"/>
      <c r="E26" s="32"/>
      <c r="F26" s="32"/>
      <c r="G26" s="32"/>
      <c r="H26" s="32"/>
      <c r="I26" s="33"/>
      <c r="J26" s="33"/>
      <c r="K26" s="32"/>
      <c r="L26" s="32"/>
      <c r="M26" s="34"/>
      <c r="N26" s="32"/>
      <c r="O26" s="33"/>
      <c r="P26" s="33"/>
      <c r="Q26" s="33"/>
      <c r="R26" s="33"/>
      <c r="S26" s="33"/>
      <c r="T26" s="21" t="s">
        <v>19</v>
      </c>
      <c r="U26" s="11"/>
      <c r="W26" s="5">
        <f t="shared" si="9"/>
        <v>22</v>
      </c>
      <c r="X26" s="10">
        <f t="shared" si="5"/>
        <v>-4.8</v>
      </c>
      <c r="Y26" s="2">
        <f t="shared" si="3"/>
        <v>2.607139301953899</v>
      </c>
      <c r="AA26" s="30">
        <f t="shared" si="15"/>
        <v>12</v>
      </c>
      <c r="AB26" s="12">
        <f t="shared" si="14"/>
        <v>20.25600000000016</v>
      </c>
      <c r="AC26" s="44">
        <f t="shared" si="10"/>
        <v>200</v>
      </c>
      <c r="AD26" s="45">
        <f t="shared" si="11"/>
        <v>-2011.5276800000324</v>
      </c>
      <c r="AE26" s="44">
        <f t="shared" si="12"/>
        <v>200</v>
      </c>
      <c r="AF26" s="45">
        <f t="shared" si="13"/>
        <v>-2046.5276800000324</v>
      </c>
      <c r="AH26" s="1">
        <f t="shared" si="6"/>
        <v>22</v>
      </c>
      <c r="AI26" s="2">
        <f t="shared" si="4"/>
        <v>11</v>
      </c>
      <c r="AJ26" s="2">
        <f t="shared" si="7"/>
        <v>45.940287826680404</v>
      </c>
      <c r="AK26" s="41">
        <f t="shared" si="0"/>
        <v>-1.3966073873213714</v>
      </c>
      <c r="AL26" s="2">
        <f t="shared" si="1"/>
        <v>108.99805343840232</v>
      </c>
      <c r="AM26" s="41">
        <f t="shared" si="2"/>
        <v>286.1478213325428</v>
      </c>
      <c r="AN26" s="26">
        <f t="shared" si="8"/>
        <v>52.059712173319596</v>
      </c>
    </row>
    <row r="27" spans="1:40" ht="19.5" customHeight="1">
      <c r="A27" s="32"/>
      <c r="B27" s="32"/>
      <c r="C27" s="32"/>
      <c r="D27" s="32"/>
      <c r="E27" s="32"/>
      <c r="F27" s="32"/>
      <c r="G27" s="32"/>
      <c r="H27" s="32"/>
      <c r="I27" s="33"/>
      <c r="J27" s="33"/>
      <c r="K27" s="32"/>
      <c r="L27" s="32"/>
      <c r="M27" s="34"/>
      <c r="N27" s="34"/>
      <c r="O27" s="32"/>
      <c r="P27" s="32"/>
      <c r="Q27" s="32"/>
      <c r="R27" s="32"/>
      <c r="S27" s="32"/>
      <c r="T27" s="22">
        <f>ti</f>
        <v>84</v>
      </c>
      <c r="U27" s="12">
        <v>-50</v>
      </c>
      <c r="W27" s="5">
        <f t="shared" si="9"/>
        <v>23</v>
      </c>
      <c r="X27" s="10">
        <f t="shared" si="5"/>
        <v>-4.8</v>
      </c>
      <c r="Y27" s="2">
        <f t="shared" si="3"/>
        <v>2.648372906588167</v>
      </c>
      <c r="AA27" s="30">
        <f t="shared" si="15"/>
        <v>13</v>
      </c>
      <c r="AB27" s="12">
        <f t="shared" si="14"/>
        <v>21.944000000000173</v>
      </c>
      <c r="AC27" s="44">
        <f t="shared" si="10"/>
        <v>200</v>
      </c>
      <c r="AD27" s="45">
        <f t="shared" si="11"/>
        <v>-2367.695680000038</v>
      </c>
      <c r="AE27" s="44">
        <f t="shared" si="12"/>
        <v>200</v>
      </c>
      <c r="AF27" s="45">
        <f t="shared" si="13"/>
        <v>-2402.695680000038</v>
      </c>
      <c r="AH27" s="1">
        <f t="shared" si="6"/>
        <v>23</v>
      </c>
      <c r="AI27" s="2">
        <f t="shared" si="4"/>
        <v>11.5</v>
      </c>
      <c r="AJ27" s="2">
        <f t="shared" si="7"/>
        <v>44.54368043935903</v>
      </c>
      <c r="AK27" s="41">
        <f t="shared" si="0"/>
        <v>-1.2988596921430968</v>
      </c>
      <c r="AL27" s="2">
        <f t="shared" si="1"/>
        <v>95.32765012690734</v>
      </c>
      <c r="AM27" s="41">
        <f t="shared" si="2"/>
        <v>281.2247515399703</v>
      </c>
      <c r="AN27" s="26">
        <f t="shared" si="8"/>
        <v>53.45631956064097</v>
      </c>
    </row>
    <row r="28" spans="1:40" ht="19.5" customHeight="1">
      <c r="A28" s="32"/>
      <c r="B28" s="32"/>
      <c r="C28" s="32"/>
      <c r="D28" s="32"/>
      <c r="E28" s="32"/>
      <c r="F28" s="32"/>
      <c r="G28" s="32"/>
      <c r="H28" s="32"/>
      <c r="I28" s="33"/>
      <c r="J28" s="33"/>
      <c r="K28" s="32"/>
      <c r="L28" s="32"/>
      <c r="M28" s="34"/>
      <c r="N28" s="34"/>
      <c r="O28" s="32"/>
      <c r="P28" s="32"/>
      <c r="Q28" s="32"/>
      <c r="R28" s="32"/>
      <c r="S28" s="32"/>
      <c r="T28" s="22">
        <f>ti</f>
        <v>84</v>
      </c>
      <c r="U28" s="11">
        <f>hi</f>
        <v>4.99868837074146</v>
      </c>
      <c r="W28" s="5">
        <f t="shared" si="9"/>
        <v>24</v>
      </c>
      <c r="X28" s="10">
        <f t="shared" si="5"/>
        <v>-4.8</v>
      </c>
      <c r="Y28" s="2">
        <f t="shared" si="3"/>
        <v>2.689606511222435</v>
      </c>
      <c r="AA28" s="30">
        <f t="shared" si="15"/>
        <v>14</v>
      </c>
      <c r="AB28" s="12">
        <f t="shared" si="14"/>
        <v>23.632000000000186</v>
      </c>
      <c r="AC28" s="44">
        <f t="shared" si="10"/>
        <v>200</v>
      </c>
      <c r="AD28" s="45">
        <f t="shared" si="11"/>
        <v>-2752.3571200000442</v>
      </c>
      <c r="AE28" s="44">
        <f t="shared" si="12"/>
        <v>200</v>
      </c>
      <c r="AF28" s="45">
        <f t="shared" si="13"/>
        <v>-2787.3571200000442</v>
      </c>
      <c r="AH28" s="1">
        <f t="shared" si="6"/>
        <v>24</v>
      </c>
      <c r="AI28" s="2">
        <f t="shared" si="4"/>
        <v>12</v>
      </c>
      <c r="AJ28" s="2">
        <f t="shared" si="7"/>
        <v>43.24482074721593</v>
      </c>
      <c r="AK28" s="41">
        <f t="shared" si="0"/>
        <v>-1.1949084632945042</v>
      </c>
      <c r="AL28" s="2">
        <f t="shared" si="1"/>
        <v>80.55831114436216</v>
      </c>
      <c r="AM28" s="41">
        <f t="shared" si="2"/>
        <v>276.56760745689627</v>
      </c>
      <c r="AN28" s="26">
        <f t="shared" si="8"/>
        <v>54.75517925278407</v>
      </c>
    </row>
    <row r="29" spans="1:40" ht="19.5" customHeight="1">
      <c r="A29" s="32"/>
      <c r="B29" s="32"/>
      <c r="C29" s="32"/>
      <c r="D29" s="32"/>
      <c r="E29" s="32"/>
      <c r="F29" s="32"/>
      <c r="G29" s="32"/>
      <c r="H29" s="32"/>
      <c r="I29" s="33"/>
      <c r="J29" s="33"/>
      <c r="K29" s="32"/>
      <c r="L29" s="32"/>
      <c r="M29" s="34"/>
      <c r="N29" s="34"/>
      <c r="O29" s="32"/>
      <c r="P29" s="32"/>
      <c r="Q29" s="32"/>
      <c r="R29" s="32"/>
      <c r="S29" s="32"/>
      <c r="W29" s="5">
        <f t="shared" si="9"/>
        <v>25</v>
      </c>
      <c r="X29" s="10">
        <f t="shared" si="5"/>
        <v>-4.8</v>
      </c>
      <c r="Y29" s="2">
        <f t="shared" si="3"/>
        <v>2.730840115856703</v>
      </c>
      <c r="AA29" s="30">
        <f t="shared" si="15"/>
        <v>15</v>
      </c>
      <c r="AB29" s="12">
        <f t="shared" si="14"/>
        <v>25.3200000000002</v>
      </c>
      <c r="AC29" s="44">
        <f t="shared" si="10"/>
        <v>200</v>
      </c>
      <c r="AD29" s="45">
        <f t="shared" si="11"/>
        <v>-3165.5120000000506</v>
      </c>
      <c r="AE29" s="44">
        <f t="shared" si="12"/>
        <v>200</v>
      </c>
      <c r="AF29" s="45">
        <f t="shared" si="13"/>
        <v>-3200.5120000000506</v>
      </c>
      <c r="AH29" s="1">
        <f t="shared" si="6"/>
        <v>25</v>
      </c>
      <c r="AI29" s="2">
        <f t="shared" si="4"/>
        <v>12.5</v>
      </c>
      <c r="AJ29" s="2">
        <f t="shared" si="7"/>
        <v>42.04991228392143</v>
      </c>
      <c r="AK29" s="41">
        <f t="shared" si="0"/>
        <v>-1.0807187767619015</v>
      </c>
      <c r="AL29" s="2">
        <f t="shared" si="1"/>
        <v>64.02987246467745</v>
      </c>
      <c r="AM29" s="41">
        <f t="shared" si="2"/>
        <v>272.212829543067</v>
      </c>
      <c r="AN29" s="26">
        <f t="shared" si="8"/>
        <v>55.95008771607857</v>
      </c>
    </row>
    <row r="30" spans="1:40" ht="19.5" customHeight="1">
      <c r="A30" s="32"/>
      <c r="B30" s="32"/>
      <c r="C30" s="32"/>
      <c r="D30" s="32"/>
      <c r="E30" s="32"/>
      <c r="F30" s="32"/>
      <c r="G30" s="32"/>
      <c r="H30" s="32"/>
      <c r="I30" s="33"/>
      <c r="J30" s="33"/>
      <c r="K30" s="32"/>
      <c r="L30" s="32"/>
      <c r="M30" s="34"/>
      <c r="N30" s="34"/>
      <c r="O30" s="32"/>
      <c r="P30" s="32"/>
      <c r="Q30" s="32"/>
      <c r="R30" s="32"/>
      <c r="S30" s="32"/>
      <c r="T30" s="22"/>
      <c r="U30" s="11"/>
      <c r="W30" s="5">
        <f t="shared" si="9"/>
        <v>26</v>
      </c>
      <c r="X30" s="10">
        <f t="shared" si="5"/>
        <v>-4.8</v>
      </c>
      <c r="Y30" s="2">
        <f t="shared" si="3"/>
        <v>2.772073720490971</v>
      </c>
      <c r="AA30" s="30">
        <f t="shared" si="15"/>
        <v>16</v>
      </c>
      <c r="AB30" s="12">
        <f t="shared" si="14"/>
        <v>27.008000000000212</v>
      </c>
      <c r="AC30" s="44">
        <f t="shared" si="10"/>
        <v>200</v>
      </c>
      <c r="AD30" s="45">
        <f t="shared" si="11"/>
        <v>-3607.1603200000573</v>
      </c>
      <c r="AE30" s="44">
        <f t="shared" si="12"/>
        <v>200</v>
      </c>
      <c r="AF30" s="45">
        <f t="shared" si="13"/>
        <v>-3642.1603200000573</v>
      </c>
      <c r="AH30" s="1">
        <f t="shared" si="6"/>
        <v>26</v>
      </c>
      <c r="AI30" s="2">
        <f t="shared" si="4"/>
        <v>13</v>
      </c>
      <c r="AJ30" s="2">
        <f t="shared" si="7"/>
        <v>40.96919350715953</v>
      </c>
      <c r="AK30" s="41">
        <f t="shared" si="0"/>
        <v>-0.9457027893116532</v>
      </c>
      <c r="AL30" s="2">
        <f t="shared" si="1"/>
        <v>44.027116806793764</v>
      </c>
      <c r="AM30" s="41">
        <f t="shared" si="2"/>
        <v>268.21332370767686</v>
      </c>
      <c r="AN30" s="26">
        <f t="shared" si="8"/>
        <v>57.03080649284047</v>
      </c>
    </row>
    <row r="31" spans="1:40" ht="19.5" customHeight="1">
      <c r="A31" s="32"/>
      <c r="B31" s="32"/>
      <c r="C31" s="32"/>
      <c r="D31" s="32"/>
      <c r="E31" s="32"/>
      <c r="F31" s="32"/>
      <c r="G31" s="32"/>
      <c r="H31" s="32"/>
      <c r="I31" s="33"/>
      <c r="J31" s="33"/>
      <c r="K31" s="32"/>
      <c r="L31" s="32"/>
      <c r="M31" s="34"/>
      <c r="N31" s="34"/>
      <c r="O31" s="32"/>
      <c r="P31" s="32"/>
      <c r="Q31" s="32"/>
      <c r="R31" s="32"/>
      <c r="S31" s="32"/>
      <c r="T31" s="3" t="s">
        <v>20</v>
      </c>
      <c r="U31" s="6"/>
      <c r="W31" s="5">
        <f t="shared" si="9"/>
        <v>27</v>
      </c>
      <c r="X31" s="10">
        <f t="shared" si="5"/>
        <v>-4.8</v>
      </c>
      <c r="Y31" s="2">
        <f t="shared" si="3"/>
        <v>2.813307325125239</v>
      </c>
      <c r="AA31" s="30">
        <f t="shared" si="15"/>
        <v>17</v>
      </c>
      <c r="AB31" s="12">
        <f t="shared" si="14"/>
        <v>28.696000000000225</v>
      </c>
      <c r="AC31" s="44">
        <f t="shared" si="10"/>
        <v>200</v>
      </c>
      <c r="AD31" s="45">
        <f t="shared" si="11"/>
        <v>-4077.302080000065</v>
      </c>
      <c r="AE31" s="44">
        <f t="shared" si="12"/>
        <v>200</v>
      </c>
      <c r="AF31" s="45">
        <f t="shared" si="13"/>
        <v>-4112.302080000065</v>
      </c>
      <c r="AH31" s="1">
        <f t="shared" si="6"/>
        <v>27</v>
      </c>
      <c r="AI31" s="2">
        <f t="shared" si="4"/>
        <v>13.5</v>
      </c>
      <c r="AJ31" s="2">
        <f t="shared" si="7"/>
        <v>40.02349071784788</v>
      </c>
      <c r="AK31" s="41">
        <f t="shared" si="0"/>
        <v>-0.7044991352397428</v>
      </c>
      <c r="AL31" s="2">
        <f t="shared" si="1"/>
        <v>6.854300525637583</v>
      </c>
      <c r="AM31" s="41">
        <f t="shared" si="2"/>
        <v>264.66390278180313</v>
      </c>
      <c r="AN31" s="26">
        <f t="shared" si="8"/>
        <v>57.97650928215212</v>
      </c>
    </row>
    <row r="32" spans="1:40" ht="19.5" customHeight="1">
      <c r="A32" s="32"/>
      <c r="B32" s="32"/>
      <c r="C32" s="32"/>
      <c r="D32" s="32"/>
      <c r="E32" s="32"/>
      <c r="F32" s="32"/>
      <c r="G32" s="32"/>
      <c r="H32" s="32"/>
      <c r="I32" s="33"/>
      <c r="J32" s="33"/>
      <c r="K32" s="32"/>
      <c r="L32" s="32"/>
      <c r="M32" s="34"/>
      <c r="N32" s="34"/>
      <c r="O32" s="32"/>
      <c r="P32" s="32"/>
      <c r="Q32" s="32"/>
      <c r="R32" s="32"/>
      <c r="S32" s="32"/>
      <c r="T32" s="7">
        <v>-10</v>
      </c>
      <c r="U32" s="17">
        <f>LOOKUP(t,$AI$4:$AI$1004,$AJ$4:$AJ$1004)</f>
        <v>4.99868837074146</v>
      </c>
      <c r="W32" s="5">
        <f t="shared" si="9"/>
        <v>28</v>
      </c>
      <c r="X32" s="10">
        <f t="shared" si="5"/>
        <v>-4.8</v>
      </c>
      <c r="Y32" s="2">
        <f t="shared" si="3"/>
        <v>2.8545409297595072</v>
      </c>
      <c r="AA32" s="30">
        <f t="shared" si="15"/>
        <v>18</v>
      </c>
      <c r="AB32" s="12">
        <f t="shared" si="14"/>
        <v>30.38400000000024</v>
      </c>
      <c r="AC32" s="44">
        <f t="shared" si="10"/>
        <v>200</v>
      </c>
      <c r="AD32" s="45">
        <f t="shared" si="11"/>
        <v>-4575.937280000072</v>
      </c>
      <c r="AE32" s="44">
        <f t="shared" si="12"/>
        <v>200</v>
      </c>
      <c r="AF32" s="45">
        <f t="shared" si="13"/>
        <v>-4610.937280000072</v>
      </c>
      <c r="AH32" s="1">
        <f t="shared" si="6"/>
        <v>28</v>
      </c>
      <c r="AI32" s="2">
        <f t="shared" si="4"/>
        <v>14</v>
      </c>
      <c r="AJ32" s="2">
        <f t="shared" si="7"/>
        <v>39.318991582608135</v>
      </c>
      <c r="AK32" s="41">
        <f t="shared" si="0"/>
        <v>-0.6549712930981034</v>
      </c>
      <c r="AL32" s="2">
        <f t="shared" si="1"/>
        <v>-99</v>
      </c>
      <c r="AM32" s="41">
        <f t="shared" si="2"/>
        <v>261.9885172392414</v>
      </c>
      <c r="AN32" s="26">
        <f t="shared" si="8"/>
        <v>58.681008417391865</v>
      </c>
    </row>
    <row r="33" spans="1:40" ht="19.5" customHeight="1">
      <c r="A33" s="32"/>
      <c r="B33" s="32"/>
      <c r="C33" s="32"/>
      <c r="D33" s="32"/>
      <c r="E33" s="32"/>
      <c r="F33" s="32"/>
      <c r="G33" s="32"/>
      <c r="H33" s="32"/>
      <c r="I33" s="33"/>
      <c r="J33" s="33"/>
      <c r="K33" s="32"/>
      <c r="L33" s="32"/>
      <c r="M33" s="34"/>
      <c r="N33" s="34"/>
      <c r="O33" s="32"/>
      <c r="P33" s="32"/>
      <c r="Q33" s="32"/>
      <c r="R33" s="32"/>
      <c r="S33" s="32"/>
      <c r="T33" s="22">
        <f>LOOKUP(t,$AI$4:$AI$1006)</f>
        <v>84</v>
      </c>
      <c r="U33" s="17">
        <f>hi</f>
        <v>4.99868837074146</v>
      </c>
      <c r="W33" s="5">
        <f t="shared" si="9"/>
        <v>29</v>
      </c>
      <c r="X33" s="10">
        <f t="shared" si="5"/>
        <v>-4.8</v>
      </c>
      <c r="Y33" s="2">
        <f t="shared" si="3"/>
        <v>2.8957745343937753</v>
      </c>
      <c r="AA33" s="30">
        <f t="shared" si="15"/>
        <v>19</v>
      </c>
      <c r="AB33" s="12">
        <f t="shared" si="14"/>
        <v>32.07200000000025</v>
      </c>
      <c r="AC33" s="44">
        <f t="shared" si="10"/>
        <v>200</v>
      </c>
      <c r="AD33" s="45">
        <f t="shared" si="11"/>
        <v>-5103.065920000081</v>
      </c>
      <c r="AE33" s="44">
        <f t="shared" si="12"/>
        <v>200</v>
      </c>
      <c r="AF33" s="45">
        <f t="shared" si="13"/>
        <v>-5138.065920000081</v>
      </c>
      <c r="AH33" s="1">
        <f t="shared" si="6"/>
        <v>29</v>
      </c>
      <c r="AI33" s="2">
        <f t="shared" si="4"/>
        <v>14.5</v>
      </c>
      <c r="AJ33" s="2">
        <f t="shared" si="7"/>
        <v>38.664020289510034</v>
      </c>
      <c r="AK33" s="41">
        <f t="shared" si="0"/>
        <v>-0.6486911850941675</v>
      </c>
      <c r="AL33" s="2">
        <f t="shared" si="1"/>
        <v>-99</v>
      </c>
      <c r="AM33" s="41">
        <f t="shared" si="2"/>
        <v>259.476474037667</v>
      </c>
      <c r="AN33" s="26">
        <f t="shared" si="8"/>
        <v>59.335979710489966</v>
      </c>
    </row>
    <row r="34" spans="1:40" ht="19.5" customHeight="1">
      <c r="A34" s="32"/>
      <c r="B34" s="32"/>
      <c r="C34" s="32"/>
      <c r="D34" s="32"/>
      <c r="E34" s="32"/>
      <c r="F34" s="32"/>
      <c r="G34" s="32"/>
      <c r="H34" s="32"/>
      <c r="I34" s="33"/>
      <c r="J34" s="33"/>
      <c r="K34" s="32"/>
      <c r="L34" s="32"/>
      <c r="M34" s="34"/>
      <c r="N34" s="34"/>
      <c r="O34" s="32"/>
      <c r="P34" s="32"/>
      <c r="Q34" s="32"/>
      <c r="R34" s="32"/>
      <c r="S34" s="32"/>
      <c r="T34" s="3" t="s">
        <v>21</v>
      </c>
      <c r="U34" s="6"/>
      <c r="W34" s="5">
        <f t="shared" si="9"/>
        <v>30</v>
      </c>
      <c r="X34" s="10">
        <f t="shared" si="5"/>
        <v>-4.8</v>
      </c>
      <c r="Y34" s="2">
        <f t="shared" si="3"/>
        <v>2.9370081390280434</v>
      </c>
      <c r="AA34" s="30">
        <f t="shared" si="15"/>
        <v>20</v>
      </c>
      <c r="AB34" s="12">
        <f t="shared" si="14"/>
        <v>33.76000000000027</v>
      </c>
      <c r="AC34" s="44">
        <f t="shared" si="10"/>
        <v>200</v>
      </c>
      <c r="AD34" s="45">
        <f t="shared" si="11"/>
        <v>-5658.688000000091</v>
      </c>
      <c r="AE34" s="44">
        <f t="shared" si="12"/>
        <v>200</v>
      </c>
      <c r="AF34" s="45">
        <f t="shared" si="13"/>
        <v>-5693.688000000091</v>
      </c>
      <c r="AH34" s="1">
        <f t="shared" si="6"/>
        <v>30</v>
      </c>
      <c r="AI34" s="2">
        <f t="shared" si="4"/>
        <v>15</v>
      </c>
      <c r="AJ34" s="2">
        <f t="shared" si="7"/>
        <v>38.01532910441587</v>
      </c>
      <c r="AK34" s="41">
        <f t="shared" si="0"/>
        <v>-0.6424107827591302</v>
      </c>
      <c r="AL34" s="2">
        <f t="shared" si="1"/>
        <v>-99</v>
      </c>
      <c r="AM34" s="41">
        <f t="shared" si="2"/>
        <v>256.9643131036521</v>
      </c>
      <c r="AN34" s="26">
        <f t="shared" si="8"/>
        <v>59.98467089558413</v>
      </c>
    </row>
    <row r="35" spans="1:40" ht="19.5" customHeight="1">
      <c r="A35" s="32"/>
      <c r="B35" s="32"/>
      <c r="C35" s="32"/>
      <c r="D35" s="32"/>
      <c r="E35" s="32"/>
      <c r="F35" s="32"/>
      <c r="G35" s="32"/>
      <c r="H35" s="32"/>
      <c r="I35" s="33"/>
      <c r="J35" s="33"/>
      <c r="K35" s="32"/>
      <c r="L35" s="32"/>
      <c r="M35" s="34"/>
      <c r="N35" s="34"/>
      <c r="O35" s="32"/>
      <c r="P35" s="32"/>
      <c r="Q35" s="32"/>
      <c r="R35" s="32"/>
      <c r="S35" s="32"/>
      <c r="T35" s="22">
        <f>LOOKUP(t,$AI$4:$AI$1006)</f>
        <v>84</v>
      </c>
      <c r="U35" s="8">
        <f>va_t</f>
        <v>-99</v>
      </c>
      <c r="W35" s="5">
        <f t="shared" si="9"/>
        <v>31</v>
      </c>
      <c r="X35" s="10">
        <f t="shared" si="5"/>
        <v>-4.8</v>
      </c>
      <c r="Y35" s="2">
        <f t="shared" si="3"/>
        <v>2.9782417436623114</v>
      </c>
      <c r="AA35" s="30">
        <f t="shared" si="15"/>
        <v>21</v>
      </c>
      <c r="AB35" s="12">
        <f t="shared" si="14"/>
        <v>35.448000000000285</v>
      </c>
      <c r="AC35" s="44">
        <f t="shared" si="10"/>
        <v>200</v>
      </c>
      <c r="AD35" s="45">
        <f t="shared" si="11"/>
        <v>-6242.803520000101</v>
      </c>
      <c r="AE35" s="44">
        <f t="shared" si="12"/>
        <v>200</v>
      </c>
      <c r="AF35" s="45">
        <f t="shared" si="13"/>
        <v>-6277.803520000101</v>
      </c>
      <c r="AH35" s="1">
        <f t="shared" si="6"/>
        <v>31</v>
      </c>
      <c r="AI35" s="2">
        <f t="shared" si="4"/>
        <v>15.5</v>
      </c>
      <c r="AJ35" s="2">
        <f t="shared" si="7"/>
        <v>37.37291832165674</v>
      </c>
      <c r="AK35" s="41">
        <f t="shared" si="0"/>
        <v>-0.6361300802671647</v>
      </c>
      <c r="AL35" s="2">
        <f t="shared" si="1"/>
        <v>-99</v>
      </c>
      <c r="AM35" s="41">
        <f t="shared" si="2"/>
        <v>254.45203210686583</v>
      </c>
      <c r="AN35" s="26">
        <f t="shared" si="8"/>
        <v>60.62708167834326</v>
      </c>
    </row>
    <row r="36" spans="1:40" ht="19.5" customHeight="1">
      <c r="A36" s="32"/>
      <c r="B36" s="32"/>
      <c r="C36" s="32"/>
      <c r="D36" s="32"/>
      <c r="E36" s="32"/>
      <c r="F36" s="32"/>
      <c r="G36" s="32"/>
      <c r="H36" s="32"/>
      <c r="I36" s="33"/>
      <c r="J36" s="33"/>
      <c r="K36" s="32"/>
      <c r="L36" s="32"/>
      <c r="M36" s="34"/>
      <c r="N36" s="34"/>
      <c r="O36" s="32"/>
      <c r="P36" s="32"/>
      <c r="Q36" s="32"/>
      <c r="R36" s="32"/>
      <c r="S36" s="32"/>
      <c r="T36" s="15">
        <v>100</v>
      </c>
      <c r="U36" s="8">
        <f>va_t</f>
        <v>-99</v>
      </c>
      <c r="W36" s="5">
        <f t="shared" si="9"/>
        <v>32</v>
      </c>
      <c r="X36" s="10">
        <f t="shared" si="5"/>
        <v>-4.8</v>
      </c>
      <c r="Y36" s="2">
        <f t="shared" si="3"/>
        <v>3.0194753482965795</v>
      </c>
      <c r="AA36" s="30">
        <f t="shared" si="15"/>
        <v>22</v>
      </c>
      <c r="AB36" s="12">
        <f t="shared" si="14"/>
        <v>37.1360000000003</v>
      </c>
      <c r="AC36" s="44">
        <f t="shared" si="10"/>
        <v>200</v>
      </c>
      <c r="AD36" s="45">
        <f t="shared" si="11"/>
        <v>-6855.412480000112</v>
      </c>
      <c r="AE36" s="44">
        <f t="shared" si="12"/>
        <v>200</v>
      </c>
      <c r="AF36" s="45">
        <f t="shared" si="13"/>
        <v>-6890.412480000112</v>
      </c>
      <c r="AH36" s="1">
        <f t="shared" si="6"/>
        <v>32</v>
      </c>
      <c r="AI36" s="2">
        <f t="shared" si="4"/>
        <v>16</v>
      </c>
      <c r="AJ36" s="2">
        <f t="shared" si="7"/>
        <v>36.736788241389576</v>
      </c>
      <c r="AK36" s="41">
        <f t="shared" si="0"/>
        <v>-0.6298490716174548</v>
      </c>
      <c r="AL36" s="2">
        <f t="shared" si="1"/>
        <v>-99</v>
      </c>
      <c r="AM36" s="41">
        <f t="shared" si="2"/>
        <v>251.9396286469819</v>
      </c>
      <c r="AN36" s="26">
        <f t="shared" si="8"/>
        <v>61.263211758610424</v>
      </c>
    </row>
    <row r="37" spans="1:40" ht="19.5" customHeight="1">
      <c r="A37" s="32"/>
      <c r="B37" s="32"/>
      <c r="C37" s="32"/>
      <c r="D37" s="32"/>
      <c r="E37" s="32"/>
      <c r="F37" s="32"/>
      <c r="G37" s="32"/>
      <c r="H37" s="32"/>
      <c r="I37" s="33"/>
      <c r="J37" s="33"/>
      <c r="K37" s="32"/>
      <c r="L37" s="32"/>
      <c r="M37" s="34"/>
      <c r="N37" s="34"/>
      <c r="O37" s="32"/>
      <c r="P37" s="32"/>
      <c r="Q37" s="32"/>
      <c r="R37" s="32"/>
      <c r="S37" s="32"/>
      <c r="T37" t="s">
        <v>22</v>
      </c>
      <c r="W37" s="5">
        <f t="shared" si="9"/>
        <v>33</v>
      </c>
      <c r="X37" s="10">
        <f t="shared" si="5"/>
        <v>-4.8</v>
      </c>
      <c r="Y37" s="2">
        <f aca="true" t="shared" si="16" ref="Y37:Y68">IF(OR(t=0,t&gt;110),Y36+(ho-Y$4)/80,IF(U$12&gt;Y$4,Y36+(U$12-Y$4)/80,Y$4))</f>
        <v>3.0607089529308475</v>
      </c>
      <c r="AA37" s="30">
        <f t="shared" si="15"/>
        <v>23</v>
      </c>
      <c r="AB37" s="12">
        <f t="shared" si="14"/>
        <v>38.82400000000032</v>
      </c>
      <c r="AC37" s="44">
        <f t="shared" si="10"/>
        <v>200</v>
      </c>
      <c r="AD37" s="45">
        <f t="shared" si="11"/>
        <v>-7496.514880000123</v>
      </c>
      <c r="AE37" s="44">
        <f t="shared" si="12"/>
        <v>200</v>
      </c>
      <c r="AF37" s="45">
        <f t="shared" si="13"/>
        <v>-7531.514880000123</v>
      </c>
      <c r="AH37" s="1">
        <f t="shared" si="6"/>
        <v>33</v>
      </c>
      <c r="AI37" s="2">
        <f t="shared" si="4"/>
        <v>16.5</v>
      </c>
      <c r="AJ37" s="2">
        <f t="shared" si="7"/>
        <v>36.10693916977212</v>
      </c>
      <c r="AK37" s="41">
        <f t="shared" si="0"/>
        <v>-0.6235677506271083</v>
      </c>
      <c r="AL37" s="2">
        <f t="shared" si="1"/>
        <v>-99</v>
      </c>
      <c r="AM37" s="41">
        <f t="shared" si="2"/>
        <v>249.4271002508433</v>
      </c>
      <c r="AN37" s="26">
        <f t="shared" si="8"/>
        <v>61.89306083022788</v>
      </c>
    </row>
    <row r="38" spans="1:40" ht="19.5" customHeight="1">
      <c r="A38" s="32"/>
      <c r="B38" s="32"/>
      <c r="C38" s="32"/>
      <c r="D38" s="32"/>
      <c r="E38" s="32"/>
      <c r="F38" s="32"/>
      <c r="G38" s="32"/>
      <c r="H38" s="32"/>
      <c r="I38" s="33"/>
      <c r="J38" s="33"/>
      <c r="K38" s="32"/>
      <c r="L38" s="32"/>
      <c r="M38" s="34"/>
      <c r="N38" s="34"/>
      <c r="O38" s="32"/>
      <c r="P38" s="32"/>
      <c r="Q38" s="32"/>
      <c r="R38" s="32"/>
      <c r="S38" s="32"/>
      <c r="T38" s="22">
        <f>LOOKUP(t,$AI$4:$AI$1006)</f>
        <v>84</v>
      </c>
      <c r="U38">
        <f>vb_t</f>
        <v>-99</v>
      </c>
      <c r="W38" s="5">
        <f t="shared" si="9"/>
        <v>34</v>
      </c>
      <c r="X38" s="10">
        <f t="shared" si="5"/>
        <v>-4.8</v>
      </c>
      <c r="Y38" s="2">
        <f t="shared" si="16"/>
        <v>3.1019425575651156</v>
      </c>
      <c r="AA38" s="30">
        <f t="shared" si="15"/>
        <v>24</v>
      </c>
      <c r="AB38" s="12">
        <f t="shared" si="14"/>
        <v>40.512000000000334</v>
      </c>
      <c r="AC38" s="44">
        <f t="shared" si="10"/>
        <v>200</v>
      </c>
      <c r="AD38" s="45">
        <f t="shared" si="11"/>
        <v>-8166.110720000135</v>
      </c>
      <c r="AE38" s="44">
        <f t="shared" si="12"/>
        <v>200</v>
      </c>
      <c r="AF38" s="45">
        <f t="shared" si="13"/>
        <v>-8201.110720000135</v>
      </c>
      <c r="AH38" s="1">
        <f t="shared" si="6"/>
        <v>34</v>
      </c>
      <c r="AI38" s="2">
        <f t="shared" si="4"/>
        <v>17</v>
      </c>
      <c r="AJ38" s="2">
        <f t="shared" si="7"/>
        <v>35.48337141914501</v>
      </c>
      <c r="AK38" s="41">
        <f t="shared" si="0"/>
        <v>-0.617286110923705</v>
      </c>
      <c r="AL38" s="2">
        <f t="shared" si="1"/>
        <v>-99</v>
      </c>
      <c r="AM38" s="41">
        <f t="shared" si="2"/>
        <v>246.914444369482</v>
      </c>
      <c r="AN38" s="26">
        <f t="shared" si="8"/>
        <v>62.51662858085499</v>
      </c>
    </row>
    <row r="39" spans="20:40" ht="12.75">
      <c r="T39">
        <v>100</v>
      </c>
      <c r="U39">
        <f>vb_t</f>
        <v>-99</v>
      </c>
      <c r="W39" s="5">
        <f t="shared" si="9"/>
        <v>35</v>
      </c>
      <c r="X39" s="10">
        <f t="shared" si="5"/>
        <v>-4.8</v>
      </c>
      <c r="Y39" s="2">
        <f t="shared" si="16"/>
        <v>3.1431761621993837</v>
      </c>
      <c r="AA39" s="30">
        <f t="shared" si="15"/>
        <v>25</v>
      </c>
      <c r="AB39" s="12">
        <f t="shared" si="14"/>
        <v>42.20000000000035</v>
      </c>
      <c r="AC39" s="44">
        <f t="shared" si="10"/>
        <v>200</v>
      </c>
      <c r="AD39" s="45">
        <f t="shared" si="11"/>
        <v>-8864.200000000148</v>
      </c>
      <c r="AE39" s="44">
        <f t="shared" si="12"/>
        <v>200</v>
      </c>
      <c r="AF39" s="45">
        <f t="shared" si="13"/>
        <v>-8899.200000000148</v>
      </c>
      <c r="AH39" s="1">
        <f t="shared" si="6"/>
        <v>35</v>
      </c>
      <c r="AI39" s="2">
        <f t="shared" si="4"/>
        <v>17.5</v>
      </c>
      <c r="AJ39" s="2">
        <f t="shared" si="7"/>
        <v>34.8660853082213</v>
      </c>
      <c r="AK39" s="41">
        <f t="shared" si="0"/>
        <v>-0.6110041459374612</v>
      </c>
      <c r="AL39" s="2">
        <f t="shared" si="1"/>
        <v>-99</v>
      </c>
      <c r="AM39" s="41">
        <f t="shared" si="2"/>
        <v>244.40165837498444</v>
      </c>
      <c r="AN39" s="26">
        <f t="shared" si="8"/>
        <v>63.1339146917787</v>
      </c>
    </row>
    <row r="40" spans="23:40" ht="12.75">
      <c r="W40" s="5">
        <f t="shared" si="9"/>
        <v>36</v>
      </c>
      <c r="X40" s="10">
        <f t="shared" si="5"/>
        <v>-4.8</v>
      </c>
      <c r="Y40" s="2">
        <f t="shared" si="16"/>
        <v>3.1844097668336517</v>
      </c>
      <c r="AA40" s="30">
        <f t="shared" si="15"/>
        <v>26</v>
      </c>
      <c r="AB40" s="12">
        <f t="shared" si="14"/>
        <v>43.88800000000037</v>
      </c>
      <c r="AC40" s="44">
        <f t="shared" si="10"/>
        <v>200</v>
      </c>
      <c r="AD40" s="45">
        <f t="shared" si="11"/>
        <v>-9590.782720000161</v>
      </c>
      <c r="AE40" s="44">
        <f t="shared" si="12"/>
        <v>200</v>
      </c>
      <c r="AF40" s="45">
        <f t="shared" si="13"/>
        <v>-9625.782720000161</v>
      </c>
      <c r="AH40" s="1">
        <f t="shared" si="6"/>
        <v>36</v>
      </c>
      <c r="AI40" s="2">
        <f t="shared" si="4"/>
        <v>18</v>
      </c>
      <c r="AJ40" s="2">
        <f t="shared" si="7"/>
        <v>34.25508116228384</v>
      </c>
      <c r="AK40" s="41">
        <f t="shared" si="0"/>
        <v>-0.6047218488929832</v>
      </c>
      <c r="AL40" s="2">
        <f t="shared" si="1"/>
        <v>-99</v>
      </c>
      <c r="AM40" s="41">
        <f t="shared" si="2"/>
        <v>241.88873955719328</v>
      </c>
      <c r="AN40" s="26">
        <f t="shared" si="8"/>
        <v>63.74491883771616</v>
      </c>
    </row>
    <row r="41" spans="23:40" ht="12.75">
      <c r="W41" s="5">
        <f t="shared" si="9"/>
        <v>37</v>
      </c>
      <c r="X41" s="10">
        <f t="shared" si="5"/>
        <v>-4.8</v>
      </c>
      <c r="Y41" s="2">
        <f t="shared" si="16"/>
        <v>3.22564337146792</v>
      </c>
      <c r="AA41" s="30">
        <f t="shared" si="15"/>
        <v>27</v>
      </c>
      <c r="AB41" s="12">
        <f t="shared" si="14"/>
        <v>45.576000000000384</v>
      </c>
      <c r="AC41" s="44">
        <f t="shared" si="10"/>
        <v>200</v>
      </c>
      <c r="AD41" s="45">
        <f t="shared" si="11"/>
        <v>-10345.858880000176</v>
      </c>
      <c r="AE41" s="44">
        <f t="shared" si="12"/>
        <v>200</v>
      </c>
      <c r="AF41" s="45">
        <f t="shared" si="13"/>
        <v>-10380.858880000176</v>
      </c>
      <c r="AH41" s="1">
        <f t="shared" si="6"/>
        <v>37</v>
      </c>
      <c r="AI41" s="2">
        <f t="shared" si="4"/>
        <v>18.5</v>
      </c>
      <c r="AJ41" s="2">
        <f t="shared" si="7"/>
        <v>33.65035931339085</v>
      </c>
      <c r="AK41" s="41">
        <f t="shared" si="0"/>
        <v>-0.5984392128005865</v>
      </c>
      <c r="AL41" s="2">
        <f t="shared" si="1"/>
        <v>-99</v>
      </c>
      <c r="AM41" s="41">
        <f t="shared" si="2"/>
        <v>239.3756851202346</v>
      </c>
      <c r="AN41" s="26">
        <f t="shared" si="8"/>
        <v>64.34964068660915</v>
      </c>
    </row>
    <row r="42" spans="23:40" ht="12.75">
      <c r="W42" s="5">
        <f t="shared" si="9"/>
        <v>38</v>
      </c>
      <c r="X42" s="10">
        <f t="shared" si="5"/>
        <v>-4.8</v>
      </c>
      <c r="Y42" s="2">
        <f t="shared" si="16"/>
        <v>3.266876976102188</v>
      </c>
      <c r="AA42" s="30">
        <f t="shared" si="15"/>
        <v>28</v>
      </c>
      <c r="AB42" s="12">
        <f t="shared" si="14"/>
        <v>47.2640000000004</v>
      </c>
      <c r="AC42" s="44">
        <f t="shared" si="10"/>
        <v>200</v>
      </c>
      <c r="AD42" s="45">
        <f t="shared" si="11"/>
        <v>-11129.42848000019</v>
      </c>
      <c r="AE42" s="44">
        <f t="shared" si="12"/>
        <v>200</v>
      </c>
      <c r="AF42" s="45">
        <f t="shared" si="13"/>
        <v>-11164.42848000019</v>
      </c>
      <c r="AH42" s="1">
        <f t="shared" si="6"/>
        <v>38</v>
      </c>
      <c r="AI42" s="2">
        <f t="shared" si="4"/>
        <v>19</v>
      </c>
      <c r="AJ42" s="2">
        <f t="shared" si="7"/>
        <v>33.051920100590266</v>
      </c>
      <c r="AK42" s="41">
        <f t="shared" si="0"/>
        <v>-0.5921562304471502</v>
      </c>
      <c r="AL42" s="2">
        <f t="shared" si="1"/>
        <v>-99</v>
      </c>
      <c r="AM42" s="41">
        <f t="shared" si="2"/>
        <v>236.86249217886004</v>
      </c>
      <c r="AN42" s="26">
        <f t="shared" si="8"/>
        <v>64.94807989940973</v>
      </c>
    </row>
    <row r="43" spans="23:40" ht="12.75">
      <c r="W43" s="5">
        <f t="shared" si="9"/>
        <v>39</v>
      </c>
      <c r="X43" s="10">
        <f t="shared" si="5"/>
        <v>-4.8</v>
      </c>
      <c r="Y43" s="2">
        <f t="shared" si="16"/>
        <v>3.308110580736456</v>
      </c>
      <c r="AA43" s="30">
        <f t="shared" si="15"/>
        <v>29</v>
      </c>
      <c r="AB43" s="12">
        <f t="shared" si="14"/>
        <v>48.95200000000042</v>
      </c>
      <c r="AC43" s="44">
        <f t="shared" si="10"/>
        <v>200</v>
      </c>
      <c r="AD43" s="45">
        <f t="shared" si="11"/>
        <v>-11941.491520000203</v>
      </c>
      <c r="AE43" s="44">
        <f t="shared" si="12"/>
        <v>200</v>
      </c>
      <c r="AF43" s="45">
        <f t="shared" si="13"/>
        <v>-11976.491520000203</v>
      </c>
      <c r="AH43" s="1">
        <f t="shared" si="6"/>
        <v>39</v>
      </c>
      <c r="AI43" s="2">
        <f t="shared" si="4"/>
        <v>19.5</v>
      </c>
      <c r="AJ43" s="2">
        <f t="shared" si="7"/>
        <v>32.459763870143114</v>
      </c>
      <c r="AK43" s="41">
        <f t="shared" si="0"/>
        <v>-0.5858728943864778</v>
      </c>
      <c r="AL43" s="2">
        <f t="shared" si="1"/>
        <v>-99</v>
      </c>
      <c r="AM43" s="41">
        <f t="shared" si="2"/>
        <v>234.3491577545911</v>
      </c>
      <c r="AN43" s="26">
        <f t="shared" si="8"/>
        <v>65.54023612985688</v>
      </c>
    </row>
    <row r="44" spans="23:40" ht="12.75">
      <c r="W44" s="5">
        <f t="shared" si="9"/>
        <v>40</v>
      </c>
      <c r="X44" s="10">
        <f t="shared" si="5"/>
        <v>-4.8</v>
      </c>
      <c r="Y44" s="2">
        <f t="shared" si="16"/>
        <v>3.349344185370724</v>
      </c>
      <c r="AA44" s="30">
        <f t="shared" si="15"/>
        <v>30</v>
      </c>
      <c r="AB44" s="12">
        <f t="shared" si="14"/>
        <v>50.640000000000434</v>
      </c>
      <c r="AC44" s="44">
        <f t="shared" si="10"/>
        <v>200</v>
      </c>
      <c r="AD44" s="45">
        <f t="shared" si="11"/>
        <v>-12782.04800000022</v>
      </c>
      <c r="AE44" s="44">
        <f t="shared" si="12"/>
        <v>200</v>
      </c>
      <c r="AF44" s="45">
        <f t="shared" si="13"/>
        <v>-12817.04800000022</v>
      </c>
      <c r="AH44" s="1">
        <f t="shared" si="6"/>
        <v>40</v>
      </c>
      <c r="AI44" s="2">
        <f t="shared" si="4"/>
        <v>20</v>
      </c>
      <c r="AJ44" s="2">
        <f t="shared" si="7"/>
        <v>31.873890975756638</v>
      </c>
      <c r="AK44" s="41">
        <f t="shared" si="0"/>
        <v>-0.5795891969291336</v>
      </c>
      <c r="AL44" s="2">
        <f t="shared" si="1"/>
        <v>-99</v>
      </c>
      <c r="AM44" s="41">
        <f t="shared" si="2"/>
        <v>231.83567877165342</v>
      </c>
      <c r="AN44" s="26">
        <f t="shared" si="8"/>
        <v>66.12610902424336</v>
      </c>
    </row>
    <row r="45" spans="23:40" ht="12.75">
      <c r="W45" s="5">
        <f t="shared" si="9"/>
        <v>41</v>
      </c>
      <c r="X45" s="10">
        <f t="shared" si="5"/>
        <v>-4.8</v>
      </c>
      <c r="Y45" s="2">
        <f t="shared" si="16"/>
        <v>3.390577790004992</v>
      </c>
      <c r="AA45" s="30">
        <f t="shared" si="15"/>
        <v>31</v>
      </c>
      <c r="AB45" s="12">
        <f t="shared" si="14"/>
        <v>52.32800000000045</v>
      </c>
      <c r="AC45" s="44">
        <f t="shared" si="10"/>
        <v>200</v>
      </c>
      <c r="AD45" s="45">
        <f t="shared" si="11"/>
        <v>-13651.097920000237</v>
      </c>
      <c r="AE45" s="44">
        <f t="shared" si="12"/>
        <v>200</v>
      </c>
      <c r="AF45" s="45">
        <f t="shared" si="13"/>
        <v>-13686.097920000237</v>
      </c>
      <c r="AH45" s="1">
        <f t="shared" si="6"/>
        <v>41</v>
      </c>
      <c r="AI45" s="2">
        <f t="shared" si="4"/>
        <v>20.5</v>
      </c>
      <c r="AJ45" s="2">
        <f t="shared" si="7"/>
        <v>31.294301778827503</v>
      </c>
      <c r="AK45" s="41">
        <f t="shared" si="0"/>
        <v>-0.573305130131716</v>
      </c>
      <c r="AL45" s="2">
        <f t="shared" si="1"/>
        <v>-99</v>
      </c>
      <c r="AM45" s="41">
        <f t="shared" si="2"/>
        <v>229.3220520526864</v>
      </c>
      <c r="AN45" s="26">
        <f t="shared" si="8"/>
        <v>66.7056982211725</v>
      </c>
    </row>
    <row r="46" spans="23:40" ht="12.75">
      <c r="W46" s="5">
        <f t="shared" si="9"/>
        <v>42</v>
      </c>
      <c r="X46" s="10">
        <f t="shared" si="5"/>
        <v>-4.8</v>
      </c>
      <c r="Y46" s="2">
        <f t="shared" si="16"/>
        <v>3.43181139463926</v>
      </c>
      <c r="AA46" s="30">
        <f t="shared" si="15"/>
        <v>32</v>
      </c>
      <c r="AB46" s="12">
        <f t="shared" si="14"/>
        <v>54.01600000000047</v>
      </c>
      <c r="AC46" s="44">
        <f aca="true" t="shared" si="17" ref="AC46:AC64">IF(va_t=-99,200,$AD$11*va_t*AB46+AC$12)</f>
        <v>200</v>
      </c>
      <c r="AD46" s="45">
        <f aca="true" t="shared" si="18" ref="AD46:AD64">ha-$AE$11*0.5*g*AB46^2</f>
        <v>-14548.64128000025</v>
      </c>
      <c r="AE46" s="44">
        <f aca="true" t="shared" si="19" ref="AE46:AE64">IF(vb_t=-99,200,$AD$11*vb_t*AB46+AC$12)</f>
        <v>200</v>
      </c>
      <c r="AF46" s="45">
        <f aca="true" t="shared" si="20" ref="AF46:AF64">hb-$AE$11*0.5*g*AB46^2</f>
        <v>-14583.64128000025</v>
      </c>
      <c r="AH46" s="1">
        <f t="shared" si="6"/>
        <v>42</v>
      </c>
      <c r="AI46" s="2">
        <f t="shared" si="4"/>
        <v>21</v>
      </c>
      <c r="AJ46" s="2">
        <f t="shared" si="7"/>
        <v>30.720996648695788</v>
      </c>
      <c r="AK46" s="41">
        <f t="shared" si="0"/>
        <v>-0.5670206857855341</v>
      </c>
      <c r="AL46" s="2">
        <f t="shared" si="1"/>
        <v>-99</v>
      </c>
      <c r="AM46" s="41">
        <f t="shared" si="2"/>
        <v>226.80827431421363</v>
      </c>
      <c r="AN46" s="26">
        <f t="shared" si="8"/>
        <v>67.27900335130421</v>
      </c>
    </row>
    <row r="47" spans="23:40" ht="12.75">
      <c r="W47" s="5">
        <f t="shared" si="9"/>
        <v>43</v>
      </c>
      <c r="X47" s="10">
        <f t="shared" si="5"/>
        <v>-4.8</v>
      </c>
      <c r="Y47" s="2">
        <f t="shared" si="16"/>
        <v>3.473044999273528</v>
      </c>
      <c r="AA47" s="30">
        <f t="shared" si="15"/>
        <v>33</v>
      </c>
      <c r="AB47" s="12">
        <f aca="true" t="shared" si="21" ref="AB47:AB64">AB46+t/50</f>
        <v>55.704000000000484</v>
      </c>
      <c r="AC47" s="44">
        <f t="shared" si="17"/>
        <v>200</v>
      </c>
      <c r="AD47" s="45">
        <f t="shared" si="18"/>
        <v>-15474.678080000269</v>
      </c>
      <c r="AE47" s="44">
        <f t="shared" si="19"/>
        <v>200</v>
      </c>
      <c r="AF47" s="45">
        <f t="shared" si="20"/>
        <v>-15509.678080000269</v>
      </c>
      <c r="AH47" s="1">
        <f t="shared" si="6"/>
        <v>43</v>
      </c>
      <c r="AI47" s="2">
        <f t="shared" si="4"/>
        <v>21.5</v>
      </c>
      <c r="AJ47" s="2">
        <f t="shared" si="7"/>
        <v>30.153975962910256</v>
      </c>
      <c r="AK47" s="41">
        <f t="shared" si="0"/>
        <v>-0.5607358554046444</v>
      </c>
      <c r="AL47" s="2">
        <f t="shared" si="1"/>
        <v>-99</v>
      </c>
      <c r="AM47" s="41">
        <f t="shared" si="2"/>
        <v>224.29434216185774</v>
      </c>
      <c r="AN47" s="26">
        <f t="shared" si="8"/>
        <v>67.84602403708975</v>
      </c>
    </row>
    <row r="48" spans="23:40" ht="12.75">
      <c r="W48" s="5">
        <f t="shared" si="9"/>
        <v>44</v>
      </c>
      <c r="X48" s="10">
        <f t="shared" si="5"/>
        <v>-4.8</v>
      </c>
      <c r="Y48" s="2">
        <f t="shared" si="16"/>
        <v>3.5142786039077962</v>
      </c>
      <c r="AA48" s="30">
        <f t="shared" si="15"/>
        <v>34</v>
      </c>
      <c r="AB48" s="12">
        <f t="shared" si="21"/>
        <v>57.3920000000005</v>
      </c>
      <c r="AC48" s="44">
        <f t="shared" si="17"/>
        <v>200</v>
      </c>
      <c r="AD48" s="45">
        <f t="shared" si="18"/>
        <v>-16429.208320000285</v>
      </c>
      <c r="AE48" s="44">
        <f t="shared" si="19"/>
        <v>200</v>
      </c>
      <c r="AF48" s="45">
        <f t="shared" si="20"/>
        <v>-16464.208320000285</v>
      </c>
      <c r="AH48" s="1">
        <f t="shared" si="6"/>
        <v>44</v>
      </c>
      <c r="AI48" s="2">
        <f t="shared" si="4"/>
        <v>22</v>
      </c>
      <c r="AJ48" s="2">
        <f t="shared" si="7"/>
        <v>29.59324010750561</v>
      </c>
      <c r="AK48" s="41">
        <f t="shared" si="0"/>
        <v>-0.554450630213205</v>
      </c>
      <c r="AL48" s="2">
        <f t="shared" si="1"/>
        <v>-99</v>
      </c>
      <c r="AM48" s="41">
        <f t="shared" si="2"/>
        <v>221.78025208528197</v>
      </c>
      <c r="AN48" s="26">
        <f t="shared" si="8"/>
        <v>68.40675989249439</v>
      </c>
    </row>
    <row r="49" spans="23:40" ht="12.75">
      <c r="W49" s="5">
        <f t="shared" si="9"/>
        <v>45</v>
      </c>
      <c r="X49" s="10">
        <f t="shared" si="5"/>
        <v>-4.8</v>
      </c>
      <c r="Y49" s="2">
        <f t="shared" si="16"/>
        <v>3.5555122085420643</v>
      </c>
      <c r="AA49" s="30">
        <f t="shared" si="15"/>
        <v>35</v>
      </c>
      <c r="AB49" s="12">
        <f t="shared" si="21"/>
        <v>59.08000000000052</v>
      </c>
      <c r="AC49" s="44">
        <f t="shared" si="17"/>
        <v>200</v>
      </c>
      <c r="AD49" s="45">
        <f t="shared" si="18"/>
        <v>-17412.232000000306</v>
      </c>
      <c r="AE49" s="44">
        <f t="shared" si="19"/>
        <v>200</v>
      </c>
      <c r="AF49" s="45">
        <f t="shared" si="20"/>
        <v>-17447.232000000306</v>
      </c>
      <c r="AH49" s="1">
        <f t="shared" si="6"/>
        <v>45</v>
      </c>
      <c r="AI49" s="2">
        <f t="shared" si="4"/>
        <v>22.5</v>
      </c>
      <c r="AJ49" s="2">
        <f t="shared" si="7"/>
        <v>29.038789477292408</v>
      </c>
      <c r="AK49" s="41">
        <f t="shared" si="0"/>
        <v>-0.5481650011321</v>
      </c>
      <c r="AL49" s="2">
        <f t="shared" si="1"/>
        <v>-99</v>
      </c>
      <c r="AM49" s="41">
        <f t="shared" si="2"/>
        <v>219.26600045283996</v>
      </c>
      <c r="AN49" s="26">
        <f t="shared" si="8"/>
        <v>68.96121052270759</v>
      </c>
    </row>
    <row r="50" spans="23:40" ht="12.75">
      <c r="W50" s="5">
        <f t="shared" si="9"/>
        <v>46</v>
      </c>
      <c r="X50" s="10">
        <f t="shared" si="5"/>
        <v>-4.8</v>
      </c>
      <c r="Y50" s="2">
        <f t="shared" si="16"/>
        <v>3.5967458131763324</v>
      </c>
      <c r="AA50" s="30">
        <f t="shared" si="15"/>
        <v>36</v>
      </c>
      <c r="AB50" s="12">
        <f t="shared" si="21"/>
        <v>60.768000000000534</v>
      </c>
      <c r="AC50" s="44">
        <f t="shared" si="17"/>
        <v>200</v>
      </c>
      <c r="AD50" s="45">
        <f t="shared" si="18"/>
        <v>-18423.749120000324</v>
      </c>
      <c r="AE50" s="44">
        <f t="shared" si="19"/>
        <v>200</v>
      </c>
      <c r="AF50" s="45">
        <f t="shared" si="20"/>
        <v>-18458.749120000324</v>
      </c>
      <c r="AH50" s="1">
        <f t="shared" si="6"/>
        <v>46</v>
      </c>
      <c r="AI50" s="2">
        <f t="shared" si="4"/>
        <v>23</v>
      </c>
      <c r="AJ50" s="2">
        <f t="shared" si="7"/>
        <v>28.490624476160306</v>
      </c>
      <c r="AK50" s="41">
        <f t="shared" si="0"/>
        <v>-0.5418789587647815</v>
      </c>
      <c r="AL50" s="2">
        <f t="shared" si="1"/>
        <v>-99</v>
      </c>
      <c r="AM50" s="41">
        <f t="shared" si="2"/>
        <v>216.7515835059126</v>
      </c>
      <c r="AN50" s="26">
        <f t="shared" si="8"/>
        <v>69.5093755238397</v>
      </c>
    </row>
    <row r="51" spans="23:40" ht="12.75">
      <c r="W51" s="5">
        <f t="shared" si="9"/>
        <v>47</v>
      </c>
      <c r="X51" s="10">
        <f t="shared" si="5"/>
        <v>-4.8</v>
      </c>
      <c r="Y51" s="2">
        <f t="shared" si="16"/>
        <v>3.6379794178106004</v>
      </c>
      <c r="AA51" s="30">
        <f t="shared" si="15"/>
        <v>37</v>
      </c>
      <c r="AB51" s="12">
        <f t="shared" si="21"/>
        <v>62.45600000000055</v>
      </c>
      <c r="AC51" s="44">
        <f t="shared" si="17"/>
        <v>200</v>
      </c>
      <c r="AD51" s="45">
        <f t="shared" si="18"/>
        <v>-19463.759680000345</v>
      </c>
      <c r="AE51" s="44">
        <f t="shared" si="19"/>
        <v>200</v>
      </c>
      <c r="AF51" s="45">
        <f t="shared" si="20"/>
        <v>-19498.759680000345</v>
      </c>
      <c r="AH51" s="1">
        <f t="shared" si="6"/>
        <v>47</v>
      </c>
      <c r="AI51" s="2">
        <f t="shared" si="4"/>
        <v>23.5</v>
      </c>
      <c r="AJ51" s="2">
        <f t="shared" si="7"/>
        <v>27.948745517395526</v>
      </c>
      <c r="AK51" s="41">
        <f t="shared" si="0"/>
        <v>-0.5355924933822767</v>
      </c>
      <c r="AL51" s="2">
        <f t="shared" si="1"/>
        <v>-99</v>
      </c>
      <c r="AM51" s="41">
        <f t="shared" si="2"/>
        <v>214.23699735291066</v>
      </c>
      <c r="AN51" s="26">
        <f t="shared" si="8"/>
        <v>70.05125448260448</v>
      </c>
    </row>
    <row r="52" spans="23:40" ht="12.75">
      <c r="W52" s="5">
        <f t="shared" si="9"/>
        <v>48</v>
      </c>
      <c r="X52" s="10">
        <f t="shared" si="5"/>
        <v>-4.8</v>
      </c>
      <c r="Y52" s="2">
        <f t="shared" si="16"/>
        <v>3.6792130224448685</v>
      </c>
      <c r="AA52" s="30">
        <f t="shared" si="15"/>
        <v>38</v>
      </c>
      <c r="AB52" s="12">
        <f t="shared" si="21"/>
        <v>64.14400000000056</v>
      </c>
      <c r="AC52" s="44">
        <f t="shared" si="17"/>
        <v>200</v>
      </c>
      <c r="AD52" s="45">
        <f t="shared" si="18"/>
        <v>-20532.26368000036</v>
      </c>
      <c r="AE52" s="44">
        <f t="shared" si="19"/>
        <v>200</v>
      </c>
      <c r="AF52" s="45">
        <f t="shared" si="20"/>
        <v>-20567.26368000036</v>
      </c>
      <c r="AH52" s="1">
        <f t="shared" si="6"/>
        <v>48</v>
      </c>
      <c r="AI52" s="2">
        <f t="shared" si="4"/>
        <v>24</v>
      </c>
      <c r="AJ52" s="2">
        <f t="shared" si="7"/>
        <v>27.413153024013248</v>
      </c>
      <c r="AK52" s="41">
        <f t="shared" si="0"/>
        <v>-0.5293055949072952</v>
      </c>
      <c r="AL52" s="2">
        <f t="shared" si="1"/>
        <v>-99</v>
      </c>
      <c r="AM52" s="41">
        <f t="shared" si="2"/>
        <v>211.72223796291806</v>
      </c>
      <c r="AN52" s="26">
        <f t="shared" si="8"/>
        <v>70.58684697598676</v>
      </c>
    </row>
    <row r="53" spans="23:40" ht="12.75">
      <c r="W53" s="5">
        <f t="shared" si="9"/>
        <v>49</v>
      </c>
      <c r="X53" s="10">
        <f t="shared" si="5"/>
        <v>-4.8</v>
      </c>
      <c r="Y53" s="2">
        <f t="shared" si="16"/>
        <v>3.7204466270791365</v>
      </c>
      <c r="AA53" s="30">
        <f t="shared" si="15"/>
        <v>39</v>
      </c>
      <c r="AB53" s="12">
        <f t="shared" si="21"/>
        <v>65.83200000000058</v>
      </c>
      <c r="AC53" s="44">
        <f t="shared" si="17"/>
        <v>200</v>
      </c>
      <c r="AD53" s="45">
        <f t="shared" si="18"/>
        <v>-21629.261120000378</v>
      </c>
      <c r="AE53" s="44">
        <f t="shared" si="19"/>
        <v>200</v>
      </c>
      <c r="AF53" s="45">
        <f t="shared" si="20"/>
        <v>-21664.261120000378</v>
      </c>
      <c r="AH53" s="1">
        <f t="shared" si="6"/>
        <v>49</v>
      </c>
      <c r="AI53" s="2">
        <f t="shared" si="4"/>
        <v>24.5</v>
      </c>
      <c r="AJ53" s="2">
        <f t="shared" si="7"/>
        <v>26.883847429105952</v>
      </c>
      <c r="AK53" s="41">
        <f t="shared" si="0"/>
        <v>-0.5230182528973769</v>
      </c>
      <c r="AL53" s="2">
        <f t="shared" si="1"/>
        <v>-99</v>
      </c>
      <c r="AM53" s="41">
        <f t="shared" si="2"/>
        <v>209.2073011589507</v>
      </c>
      <c r="AN53" s="26">
        <f t="shared" si="8"/>
        <v>71.11615257089404</v>
      </c>
    </row>
    <row r="54" spans="23:40" ht="12.75">
      <c r="W54" s="5">
        <f t="shared" si="9"/>
        <v>50</v>
      </c>
      <c r="X54" s="10">
        <f t="shared" si="5"/>
        <v>-4.8</v>
      </c>
      <c r="Y54" s="2">
        <f t="shared" si="16"/>
        <v>3.7616802317134046</v>
      </c>
      <c r="AA54" s="30">
        <f t="shared" si="15"/>
        <v>40</v>
      </c>
      <c r="AB54" s="12">
        <f t="shared" si="21"/>
        <v>67.52000000000059</v>
      </c>
      <c r="AC54" s="44">
        <f t="shared" si="17"/>
        <v>200</v>
      </c>
      <c r="AD54" s="45">
        <f t="shared" si="18"/>
        <v>-22754.7520000004</v>
      </c>
      <c r="AE54" s="44">
        <f t="shared" si="19"/>
        <v>200</v>
      </c>
      <c r="AF54" s="45">
        <f t="shared" si="20"/>
        <v>-22789.7520000004</v>
      </c>
      <c r="AH54" s="1">
        <f t="shared" si="6"/>
        <v>50</v>
      </c>
      <c r="AI54" s="2">
        <f t="shared" si="4"/>
        <v>25</v>
      </c>
      <c r="AJ54" s="2">
        <f t="shared" si="7"/>
        <v>26.360829176208576</v>
      </c>
      <c r="AK54" s="41">
        <f t="shared" si="0"/>
        <v>-0.5167304565270052</v>
      </c>
      <c r="AL54" s="2">
        <f t="shared" si="1"/>
        <v>-99</v>
      </c>
      <c r="AM54" s="41">
        <f t="shared" si="2"/>
        <v>206.69218261080206</v>
      </c>
      <c r="AN54" s="26">
        <f t="shared" si="8"/>
        <v>71.63917082379143</v>
      </c>
    </row>
    <row r="55" spans="23:40" ht="12.75">
      <c r="W55" s="5">
        <f t="shared" si="9"/>
        <v>51</v>
      </c>
      <c r="X55" s="10">
        <f t="shared" si="5"/>
        <v>-4.8</v>
      </c>
      <c r="Y55" s="2">
        <f t="shared" si="16"/>
        <v>3.8029138363476727</v>
      </c>
      <c r="AA55" s="30">
        <f t="shared" si="15"/>
        <v>41</v>
      </c>
      <c r="AB55" s="12">
        <f t="shared" si="21"/>
        <v>69.20800000000061</v>
      </c>
      <c r="AC55" s="44">
        <f t="shared" si="17"/>
        <v>200</v>
      </c>
      <c r="AD55" s="45">
        <f t="shared" si="18"/>
        <v>-23908.736320000422</v>
      </c>
      <c r="AE55" s="44">
        <f t="shared" si="19"/>
        <v>200</v>
      </c>
      <c r="AF55" s="45">
        <f t="shared" si="20"/>
        <v>-23943.736320000422</v>
      </c>
      <c r="AH55" s="1">
        <f t="shared" si="6"/>
        <v>51</v>
      </c>
      <c r="AI55" s="2">
        <f t="shared" si="4"/>
        <v>25.5</v>
      </c>
      <c r="AJ55" s="2">
        <f t="shared" si="7"/>
        <v>25.844098719681572</v>
      </c>
      <c r="AK55" s="41">
        <f t="shared" si="0"/>
        <v>-0.510442194568611</v>
      </c>
      <c r="AL55" s="2">
        <f t="shared" si="1"/>
        <v>-99</v>
      </c>
      <c r="AM55" s="41">
        <f t="shared" si="2"/>
        <v>204.17687782744437</v>
      </c>
      <c r="AN55" s="26">
        <f t="shared" si="8"/>
        <v>72.15590128031843</v>
      </c>
    </row>
    <row r="56" spans="23:40" ht="12.75">
      <c r="W56" s="5">
        <f t="shared" si="9"/>
        <v>52</v>
      </c>
      <c r="X56" s="10">
        <f t="shared" si="5"/>
        <v>-4.8</v>
      </c>
      <c r="Y56" s="2">
        <f t="shared" si="16"/>
        <v>3.8441474409819407</v>
      </c>
      <c r="AA56" s="30">
        <f t="shared" si="15"/>
        <v>42</v>
      </c>
      <c r="AB56" s="12">
        <f t="shared" si="21"/>
        <v>70.89600000000063</v>
      </c>
      <c r="AC56" s="44">
        <f t="shared" si="17"/>
        <v>200</v>
      </c>
      <c r="AD56" s="45">
        <f t="shared" si="18"/>
        <v>-25091.214080000445</v>
      </c>
      <c r="AE56" s="44">
        <f t="shared" si="19"/>
        <v>200</v>
      </c>
      <c r="AF56" s="45">
        <f t="shared" si="20"/>
        <v>-25126.214080000445</v>
      </c>
      <c r="AH56" s="1">
        <f t="shared" si="6"/>
        <v>52</v>
      </c>
      <c r="AI56" s="2">
        <f t="shared" si="4"/>
        <v>26</v>
      </c>
      <c r="AJ56" s="2">
        <f t="shared" si="7"/>
        <v>25.33365652511296</v>
      </c>
      <c r="AK56" s="41">
        <f t="shared" si="0"/>
        <v>-0.5041534553723817</v>
      </c>
      <c r="AL56" s="2">
        <f t="shared" si="1"/>
        <v>-99</v>
      </c>
      <c r="AM56" s="41">
        <f t="shared" si="2"/>
        <v>201.66138214895267</v>
      </c>
      <c r="AN56" s="26">
        <f t="shared" si="8"/>
        <v>72.66634347488704</v>
      </c>
    </row>
    <row r="57" spans="23:40" ht="12.75">
      <c r="W57" s="5">
        <f t="shared" si="9"/>
        <v>53</v>
      </c>
      <c r="X57" s="10">
        <f t="shared" si="5"/>
        <v>-4.8</v>
      </c>
      <c r="Y57" s="2">
        <f t="shared" si="16"/>
        <v>3.885381045616209</v>
      </c>
      <c r="AA57" s="30">
        <f t="shared" si="15"/>
        <v>43</v>
      </c>
      <c r="AB57" s="12">
        <f t="shared" si="21"/>
        <v>72.58400000000064</v>
      </c>
      <c r="AC57" s="44">
        <f t="shared" si="17"/>
        <v>200</v>
      </c>
      <c r="AD57" s="45">
        <f t="shared" si="18"/>
        <v>-26302.185280000467</v>
      </c>
      <c r="AE57" s="44">
        <f t="shared" si="19"/>
        <v>200</v>
      </c>
      <c r="AF57" s="45">
        <f t="shared" si="20"/>
        <v>-26337.185280000467</v>
      </c>
      <c r="AH57" s="1">
        <f t="shared" si="6"/>
        <v>53</v>
      </c>
      <c r="AI57" s="2">
        <f t="shared" si="4"/>
        <v>26.5</v>
      </c>
      <c r="AJ57" s="2">
        <f t="shared" si="7"/>
        <v>24.82950306974058</v>
      </c>
      <c r="AK57" s="41">
        <f t="shared" si="0"/>
        <v>-0.49786422684478676</v>
      </c>
      <c r="AL57" s="2">
        <f t="shared" si="1"/>
        <v>-99</v>
      </c>
      <c r="AM57" s="41">
        <f t="shared" si="2"/>
        <v>199.1456907379147</v>
      </c>
      <c r="AN57" s="26">
        <f t="shared" si="8"/>
        <v>73.17049693025942</v>
      </c>
    </row>
    <row r="58" spans="23:40" ht="12.75">
      <c r="W58" s="5">
        <f t="shared" si="9"/>
        <v>54</v>
      </c>
      <c r="X58" s="10">
        <f t="shared" si="5"/>
        <v>-4.8</v>
      </c>
      <c r="Y58" s="2">
        <f t="shared" si="16"/>
        <v>3.926614650250477</v>
      </c>
      <c r="AA58" s="30">
        <f t="shared" si="15"/>
        <v>44</v>
      </c>
      <c r="AB58" s="12">
        <f t="shared" si="21"/>
        <v>74.27200000000066</v>
      </c>
      <c r="AC58" s="44">
        <f t="shared" si="17"/>
        <v>200</v>
      </c>
      <c r="AD58" s="45">
        <f t="shared" si="18"/>
        <v>-27541.64992000049</v>
      </c>
      <c r="AE58" s="44">
        <f t="shared" si="19"/>
        <v>200</v>
      </c>
      <c r="AF58" s="45">
        <f t="shared" si="20"/>
        <v>-27576.64992000049</v>
      </c>
      <c r="AH58" s="1">
        <f t="shared" si="6"/>
        <v>54</v>
      </c>
      <c r="AI58" s="2">
        <f t="shared" si="4"/>
        <v>27</v>
      </c>
      <c r="AJ58" s="2">
        <f t="shared" si="7"/>
        <v>24.331638842895792</v>
      </c>
      <c r="AK58" s="41">
        <f t="shared" si="0"/>
        <v>-0.49157449642571716</v>
      </c>
      <c r="AL58" s="2">
        <f t="shared" si="1"/>
        <v>-99</v>
      </c>
      <c r="AM58" s="41">
        <f t="shared" si="2"/>
        <v>196.62979857028685</v>
      </c>
      <c r="AN58" s="26">
        <f t="shared" si="8"/>
        <v>73.66836115710421</v>
      </c>
    </row>
    <row r="59" spans="23:40" ht="12.75">
      <c r="W59" s="5">
        <f t="shared" si="9"/>
        <v>55</v>
      </c>
      <c r="X59" s="10">
        <f t="shared" si="5"/>
        <v>-4.8</v>
      </c>
      <c r="Y59" s="2">
        <f t="shared" si="16"/>
        <v>3.967848254884745</v>
      </c>
      <c r="AA59" s="30">
        <f t="shared" si="15"/>
        <v>45</v>
      </c>
      <c r="AB59" s="12">
        <f t="shared" si="21"/>
        <v>75.96000000000068</v>
      </c>
      <c r="AC59" s="44">
        <f t="shared" si="17"/>
        <v>200</v>
      </c>
      <c r="AD59" s="45">
        <f t="shared" si="18"/>
        <v>-28809.608000000513</v>
      </c>
      <c r="AE59" s="44">
        <f t="shared" si="19"/>
        <v>200</v>
      </c>
      <c r="AF59" s="45">
        <f t="shared" si="20"/>
        <v>-28844.608000000513</v>
      </c>
      <c r="AH59" s="1">
        <f t="shared" si="6"/>
        <v>55</v>
      </c>
      <c r="AI59" s="2">
        <f t="shared" si="4"/>
        <v>27.5</v>
      </c>
      <c r="AJ59" s="2">
        <f t="shared" si="7"/>
        <v>23.840064346470076</v>
      </c>
      <c r="AK59" s="41">
        <f t="shared" si="0"/>
        <v>-0.48528425106413253</v>
      </c>
      <c r="AL59" s="2">
        <f t="shared" si="1"/>
        <v>-99</v>
      </c>
      <c r="AM59" s="41">
        <f t="shared" si="2"/>
        <v>194.11370042565298</v>
      </c>
      <c r="AN59" s="26">
        <f t="shared" si="8"/>
        <v>74.15993565352993</v>
      </c>
    </row>
    <row r="60" spans="23:40" ht="12.75">
      <c r="W60" s="5">
        <f t="shared" si="9"/>
        <v>56</v>
      </c>
      <c r="X60" s="10">
        <f t="shared" si="5"/>
        <v>-4.8</v>
      </c>
      <c r="Y60" s="2">
        <f t="shared" si="16"/>
        <v>4.009081859519013</v>
      </c>
      <c r="AA60" s="30">
        <f t="shared" si="15"/>
        <v>46</v>
      </c>
      <c r="AB60" s="12">
        <f t="shared" si="21"/>
        <v>77.64800000000069</v>
      </c>
      <c r="AC60" s="44">
        <f t="shared" si="17"/>
        <v>200</v>
      </c>
      <c r="AD60" s="45">
        <f t="shared" si="18"/>
        <v>-30106.059520000534</v>
      </c>
      <c r="AE60" s="44">
        <f t="shared" si="19"/>
        <v>200</v>
      </c>
      <c r="AF60" s="45">
        <f t="shared" si="20"/>
        <v>-30141.059520000534</v>
      </c>
      <c r="AH60" s="1">
        <f t="shared" si="6"/>
        <v>56</v>
      </c>
      <c r="AI60" s="2">
        <f t="shared" si="4"/>
        <v>28</v>
      </c>
      <c r="AJ60" s="2">
        <f t="shared" si="7"/>
        <v>23.354780095405943</v>
      </c>
      <c r="AK60" s="41">
        <f t="shared" si="0"/>
        <v>-0.47899347719209534</v>
      </c>
      <c r="AL60" s="2">
        <f t="shared" si="1"/>
        <v>-99</v>
      </c>
      <c r="AM60" s="41">
        <f t="shared" si="2"/>
        <v>191.5973908768381</v>
      </c>
      <c r="AN60" s="26">
        <f t="shared" si="8"/>
        <v>74.64521990459406</v>
      </c>
    </row>
    <row r="61" spans="23:40" ht="12.75">
      <c r="W61" s="5">
        <f t="shared" si="9"/>
        <v>57</v>
      </c>
      <c r="X61" s="10">
        <f t="shared" si="5"/>
        <v>-4.8</v>
      </c>
      <c r="Y61" s="2">
        <f t="shared" si="16"/>
        <v>4.0503154641532815</v>
      </c>
      <c r="AA61" s="30">
        <f t="shared" si="15"/>
        <v>47</v>
      </c>
      <c r="AB61" s="12">
        <f t="shared" si="21"/>
        <v>79.33600000000071</v>
      </c>
      <c r="AC61" s="44">
        <f t="shared" si="17"/>
        <v>200</v>
      </c>
      <c r="AD61" s="45">
        <f t="shared" si="18"/>
        <v>-31431.00448000056</v>
      </c>
      <c r="AE61" s="44">
        <f t="shared" si="19"/>
        <v>200</v>
      </c>
      <c r="AF61" s="45">
        <f t="shared" si="20"/>
        <v>-31466.00448000056</v>
      </c>
      <c r="AH61" s="1">
        <f t="shared" si="6"/>
        <v>57</v>
      </c>
      <c r="AI61" s="2">
        <f t="shared" si="4"/>
        <v>28.5</v>
      </c>
      <c r="AJ61" s="2">
        <f t="shared" si="7"/>
        <v>22.875786618213848</v>
      </c>
      <c r="AK61" s="41">
        <f t="shared" si="0"/>
        <v>-0.4727021606970643</v>
      </c>
      <c r="AL61" s="2">
        <f t="shared" si="1"/>
        <v>-99</v>
      </c>
      <c r="AM61" s="41">
        <f t="shared" si="2"/>
        <v>189.0808642788257</v>
      </c>
      <c r="AN61" s="26">
        <f t="shared" si="8"/>
        <v>75.12421338178615</v>
      </c>
    </row>
    <row r="62" spans="23:40" ht="12.75">
      <c r="W62" s="5">
        <f t="shared" si="9"/>
        <v>58</v>
      </c>
      <c r="X62" s="10">
        <f t="shared" si="5"/>
        <v>-4.8</v>
      </c>
      <c r="Y62" s="2">
        <f t="shared" si="16"/>
        <v>4.0915490687875495</v>
      </c>
      <c r="AA62" s="30">
        <f t="shared" si="15"/>
        <v>48</v>
      </c>
      <c r="AB62" s="12">
        <f t="shared" si="21"/>
        <v>81.02400000000073</v>
      </c>
      <c r="AC62" s="44">
        <f t="shared" si="17"/>
        <v>200</v>
      </c>
      <c r="AD62" s="45">
        <f t="shared" si="18"/>
        <v>-32784.442880000584</v>
      </c>
      <c r="AE62" s="44">
        <f t="shared" si="19"/>
        <v>200</v>
      </c>
      <c r="AF62" s="45">
        <f t="shared" si="20"/>
        <v>-32819.442880000584</v>
      </c>
      <c r="AH62" s="1">
        <f t="shared" si="6"/>
        <v>58</v>
      </c>
      <c r="AI62" s="2">
        <f t="shared" si="4"/>
        <v>29</v>
      </c>
      <c r="AJ62" s="2">
        <f t="shared" si="7"/>
        <v>22.403084457516783</v>
      </c>
      <c r="AK62" s="41">
        <f t="shared" si="0"/>
        <v>-0.4664102868923024</v>
      </c>
      <c r="AL62" s="2">
        <f t="shared" si="1"/>
        <v>-99</v>
      </c>
      <c r="AM62" s="41">
        <f t="shared" si="2"/>
        <v>186.56411475692093</v>
      </c>
      <c r="AN62" s="26">
        <f t="shared" si="8"/>
        <v>75.59691554248322</v>
      </c>
    </row>
    <row r="63" spans="23:40" ht="12.75">
      <c r="W63" s="5">
        <f t="shared" si="9"/>
        <v>59</v>
      </c>
      <c r="X63" s="10">
        <f t="shared" si="5"/>
        <v>-4.8</v>
      </c>
      <c r="Y63" s="2">
        <f t="shared" si="16"/>
        <v>4.132782673421818</v>
      </c>
      <c r="AA63" s="30">
        <f t="shared" si="15"/>
        <v>49</v>
      </c>
      <c r="AB63" s="12">
        <f t="shared" si="21"/>
        <v>82.71200000000074</v>
      </c>
      <c r="AC63" s="44">
        <f t="shared" si="17"/>
        <v>200</v>
      </c>
      <c r="AD63" s="45">
        <f t="shared" si="18"/>
        <v>-34166.37472000061</v>
      </c>
      <c r="AE63" s="44">
        <f t="shared" si="19"/>
        <v>200</v>
      </c>
      <c r="AF63" s="45">
        <f t="shared" si="20"/>
        <v>-34201.37472000061</v>
      </c>
      <c r="AH63" s="1">
        <f t="shared" si="6"/>
        <v>59</v>
      </c>
      <c r="AI63" s="2">
        <f t="shared" si="4"/>
        <v>29.5</v>
      </c>
      <c r="AJ63" s="2">
        <f t="shared" si="7"/>
        <v>21.93667417062448</v>
      </c>
      <c r="AK63" s="41">
        <f t="shared" si="0"/>
        <v>-0.46011784048524573</v>
      </c>
      <c r="AL63" s="2">
        <f t="shared" si="1"/>
        <v>-99</v>
      </c>
      <c r="AM63" s="41">
        <f t="shared" si="2"/>
        <v>184.0471361940983</v>
      </c>
      <c r="AN63" s="26">
        <f t="shared" si="8"/>
        <v>76.06332582937551</v>
      </c>
    </row>
    <row r="64" spans="23:40" ht="12.75">
      <c r="W64" s="5">
        <f t="shared" si="9"/>
        <v>60</v>
      </c>
      <c r="X64" s="10">
        <f t="shared" si="5"/>
        <v>-4.8</v>
      </c>
      <c r="Y64" s="2">
        <f t="shared" si="16"/>
        <v>4.174016278056086</v>
      </c>
      <c r="AA64" s="30">
        <f t="shared" si="15"/>
        <v>50</v>
      </c>
      <c r="AB64" s="12">
        <f t="shared" si="21"/>
        <v>84.40000000000076</v>
      </c>
      <c r="AC64" s="44">
        <f t="shared" si="17"/>
        <v>200</v>
      </c>
      <c r="AD64" s="45">
        <f t="shared" si="18"/>
        <v>-35576.80000000064</v>
      </c>
      <c r="AE64" s="44">
        <f t="shared" si="19"/>
        <v>200</v>
      </c>
      <c r="AF64" s="45">
        <f t="shared" si="20"/>
        <v>-35611.80000000064</v>
      </c>
      <c r="AH64" s="1">
        <f t="shared" si="6"/>
        <v>60</v>
      </c>
      <c r="AI64" s="2">
        <f t="shared" si="4"/>
        <v>30</v>
      </c>
      <c r="AJ64" s="2">
        <f t="shared" si="7"/>
        <v>21.476556330139235</v>
      </c>
      <c r="AK64" s="41">
        <f t="shared" si="0"/>
        <v>-0.45382480554365967</v>
      </c>
      <c r="AL64" s="2">
        <f t="shared" si="1"/>
        <v>-99</v>
      </c>
      <c r="AM64" s="41">
        <f t="shared" si="2"/>
        <v>181.52992221746385</v>
      </c>
      <c r="AN64" s="26">
        <f t="shared" si="8"/>
        <v>76.52344366986077</v>
      </c>
    </row>
    <row r="65" spans="23:40" ht="12.75">
      <c r="W65" s="5">
        <f t="shared" si="9"/>
        <v>61</v>
      </c>
      <c r="X65" s="10">
        <f t="shared" si="5"/>
        <v>-4.8</v>
      </c>
      <c r="Y65" s="2">
        <f t="shared" si="16"/>
        <v>4.215249882690354</v>
      </c>
      <c r="AA65" s="30"/>
      <c r="AB65" s="11"/>
      <c r="AC65" s="10"/>
      <c r="AD65" s="5"/>
      <c r="AE65" s="16"/>
      <c r="AF65" s="16"/>
      <c r="AH65" s="1">
        <f t="shared" si="6"/>
        <v>61</v>
      </c>
      <c r="AI65" s="2">
        <f t="shared" si="4"/>
        <v>30.5</v>
      </c>
      <c r="AJ65" s="2">
        <f t="shared" si="7"/>
        <v>21.022731524595574</v>
      </c>
      <c r="AK65" s="41">
        <f t="shared" si="0"/>
        <v>-0.44753116545939536</v>
      </c>
      <c r="AL65" s="2">
        <f t="shared" si="1"/>
        <v>-99</v>
      </c>
      <c r="AM65" s="41">
        <f t="shared" si="2"/>
        <v>179.01246618375814</v>
      </c>
      <c r="AN65" s="26">
        <f t="shared" si="8"/>
        <v>76.97726847540443</v>
      </c>
    </row>
    <row r="66" spans="23:40" ht="12.75">
      <c r="W66" s="5">
        <f t="shared" si="9"/>
        <v>62</v>
      </c>
      <c r="X66" s="10">
        <f t="shared" si="5"/>
        <v>-4.8</v>
      </c>
      <c r="Y66" s="2">
        <f t="shared" si="16"/>
        <v>4.256483487324622</v>
      </c>
      <c r="AA66" s="30"/>
      <c r="AB66" s="11"/>
      <c r="AC66" s="10"/>
      <c r="AD66" s="5"/>
      <c r="AE66" s="16"/>
      <c r="AF66" s="16"/>
      <c r="AH66" s="1">
        <f t="shared" si="6"/>
        <v>62</v>
      </c>
      <c r="AI66" s="2">
        <f t="shared" si="4"/>
        <v>31</v>
      </c>
      <c r="AJ66" s="2">
        <f t="shared" si="7"/>
        <v>20.57520035913618</v>
      </c>
      <c r="AK66" s="41">
        <f t="shared" si="0"/>
        <v>-0.4412369029095394</v>
      </c>
      <c r="AL66" s="2">
        <f t="shared" si="1"/>
        <v>-99</v>
      </c>
      <c r="AM66" s="41">
        <f t="shared" si="2"/>
        <v>176.49476116381572</v>
      </c>
      <c r="AN66" s="26">
        <f t="shared" si="8"/>
        <v>77.42479964086382</v>
      </c>
    </row>
    <row r="67" spans="23:40" ht="12.75">
      <c r="W67" s="5">
        <f t="shared" si="9"/>
        <v>63</v>
      </c>
      <c r="X67" s="10">
        <f t="shared" si="5"/>
        <v>-4.8</v>
      </c>
      <c r="Y67" s="2">
        <f t="shared" si="16"/>
        <v>4.29771709195889</v>
      </c>
      <c r="AB67" s="11"/>
      <c r="AC67" s="10"/>
      <c r="AD67" s="5"/>
      <c r="AF67" s="4"/>
      <c r="AH67" s="1">
        <f t="shared" si="6"/>
        <v>63</v>
      </c>
      <c r="AI67" s="2">
        <f t="shared" si="4"/>
        <v>31.5</v>
      </c>
      <c r="AJ67" s="2">
        <f t="shared" si="7"/>
        <v>20.13396345622664</v>
      </c>
      <c r="AK67" s="41">
        <f t="shared" si="0"/>
        <v>-0.4349419998147259</v>
      </c>
      <c r="AL67" s="2">
        <f t="shared" si="1"/>
        <v>-99</v>
      </c>
      <c r="AM67" s="41">
        <f t="shared" si="2"/>
        <v>173.97679992589033</v>
      </c>
      <c r="AN67" s="26">
        <f t="shared" si="8"/>
        <v>77.86603654377336</v>
      </c>
    </row>
    <row r="68" spans="23:40" ht="12.75">
      <c r="W68" s="5">
        <f t="shared" si="9"/>
        <v>64</v>
      </c>
      <c r="X68" s="10">
        <f t="shared" si="5"/>
        <v>-4.8</v>
      </c>
      <c r="Y68" s="2">
        <f t="shared" si="16"/>
        <v>4.338950696593158</v>
      </c>
      <c r="AB68" s="11"/>
      <c r="AC68" s="10"/>
      <c r="AD68" s="5"/>
      <c r="AF68" s="4"/>
      <c r="AH68" s="1">
        <f t="shared" si="6"/>
        <v>64</v>
      </c>
      <c r="AI68" s="2">
        <f t="shared" si="4"/>
        <v>32</v>
      </c>
      <c r="AJ68" s="2">
        <f t="shared" si="7"/>
        <v>19.699021456411913</v>
      </c>
      <c r="AK68" s="41">
        <f aca="true" t="shared" si="22" ref="AK68:AK131">IF(AJ68&gt;=ha,-Dif_t*(ka*SQRT(AJ68-ha)+kb*SQRT(AJ68-hb)),IF(AJ68&gt;=hb,-Dif_t*kb*SQRT(AJ68-hb),0))</f>
        <v>-0.42864643729436147</v>
      </c>
      <c r="AL68" s="2">
        <f aca="true" t="shared" si="23" ref="AL68:AL131">IF(OR(AJ68=9999,AJ68&lt;=ha),-99,SQRT(2*g*(AJ68-ha)))</f>
        <v>-99</v>
      </c>
      <c r="AM68" s="41">
        <f aca="true" t="shared" si="24" ref="AM68:AM131">IF(OR(AJ68=9999,AJ68&lt;=hb),-99,SQRT(2*g*(AJ68-hb)))</f>
        <v>171.45857491774456</v>
      </c>
      <c r="AN68" s="26">
        <f t="shared" si="8"/>
        <v>78.30097854358809</v>
      </c>
    </row>
    <row r="69" spans="23:40" ht="12.75">
      <c r="W69" s="5">
        <f t="shared" si="9"/>
        <v>65</v>
      </c>
      <c r="X69" s="10">
        <f t="shared" si="5"/>
        <v>-4.8</v>
      </c>
      <c r="Y69" s="2">
        <f aca="true" t="shared" si="25" ref="Y69:Y83">IF(OR(t=0,t&gt;110),Y68+(ho-Y$4)/80,IF(U$12&gt;Y$4,Y68+(U$12-Y$4)/80,Y$4))</f>
        <v>4.380184301227426</v>
      </c>
      <c r="AB69" s="11"/>
      <c r="AC69" s="10"/>
      <c r="AD69" s="5"/>
      <c r="AF69" s="4"/>
      <c r="AH69" s="1">
        <f t="shared" si="6"/>
        <v>65</v>
      </c>
      <c r="AI69" s="2">
        <f aca="true" t="shared" si="26" ref="AI69:AI132">IF(AI68+Dif_t&gt;100,100,IF(AI68&lt;10,AI68+AJ$2,AI68+Dif_t))</f>
        <v>32.5</v>
      </c>
      <c r="AJ69" s="2">
        <f aca="true" t="shared" si="27" ref="AJ69:AJ132">IF(OR(AJ68=0,AJ68=9999),9999,IF(AJ68+AK68&lt;0,0,AJ68+AK68))</f>
        <v>19.27037501911755</v>
      </c>
      <c r="AK69" s="41">
        <f t="shared" si="22"/>
        <v>-0.4223501956184813</v>
      </c>
      <c r="AL69" s="2">
        <f t="shared" si="23"/>
        <v>-99</v>
      </c>
      <c r="AM69" s="41">
        <f t="shared" si="24"/>
        <v>168.9400782473925</v>
      </c>
      <c r="AN69" s="26">
        <f t="shared" si="8"/>
        <v>78.72962498088245</v>
      </c>
    </row>
    <row r="70" spans="23:40" ht="12.75">
      <c r="W70" s="5">
        <f t="shared" si="9"/>
        <v>66</v>
      </c>
      <c r="X70" s="10">
        <f aca="true" t="shared" si="28" ref="X70:X84">X$4</f>
        <v>-4.8</v>
      </c>
      <c r="Y70" s="2">
        <f t="shared" si="25"/>
        <v>4.421417905861694</v>
      </c>
      <c r="AB70" s="11"/>
      <c r="AC70" s="10"/>
      <c r="AD70" s="5"/>
      <c r="AF70" s="4"/>
      <c r="AH70" s="1">
        <f aca="true" t="shared" si="29" ref="AH70:AH133">AH69+1</f>
        <v>66</v>
      </c>
      <c r="AI70" s="2">
        <f t="shared" si="26"/>
        <v>33</v>
      </c>
      <c r="AJ70" s="2">
        <f t="shared" si="27"/>
        <v>18.84802482349907</v>
      </c>
      <c r="AK70" s="41">
        <f t="shared" si="22"/>
        <v>-0.4160532541559294</v>
      </c>
      <c r="AL70" s="2">
        <f t="shared" si="23"/>
        <v>-99</v>
      </c>
      <c r="AM70" s="41">
        <f t="shared" si="24"/>
        <v>166.42130166237175</v>
      </c>
      <c r="AN70" s="26">
        <f aca="true" t="shared" si="30" ref="AN70:AN133">IF(OR(AJ70=0,AJ70=9999),AN69+1,AJ$4-AJ70)</f>
        <v>79.15197517650093</v>
      </c>
    </row>
    <row r="71" spans="23:40" ht="12.75">
      <c r="W71" s="5">
        <f t="shared" si="9"/>
        <v>67</v>
      </c>
      <c r="X71" s="10">
        <f t="shared" si="28"/>
        <v>-4.8</v>
      </c>
      <c r="Y71" s="2">
        <f t="shared" si="25"/>
        <v>4.462651510495962</v>
      </c>
      <c r="AB71" s="11"/>
      <c r="AC71" s="10"/>
      <c r="AD71" s="5"/>
      <c r="AF71" s="4"/>
      <c r="AH71" s="1">
        <f t="shared" si="29"/>
        <v>67</v>
      </c>
      <c r="AI71" s="2">
        <f t="shared" si="26"/>
        <v>33.5</v>
      </c>
      <c r="AJ71" s="2">
        <f t="shared" si="27"/>
        <v>18.43197156934314</v>
      </c>
      <c r="AK71" s="41">
        <f t="shared" si="22"/>
        <v>-0.40975559131851913</v>
      </c>
      <c r="AL71" s="2">
        <f t="shared" si="23"/>
        <v>-99</v>
      </c>
      <c r="AM71" s="41">
        <f t="shared" si="24"/>
        <v>163.90223652740764</v>
      </c>
      <c r="AN71" s="26">
        <f t="shared" si="30"/>
        <v>79.56802843065685</v>
      </c>
    </row>
    <row r="72" spans="23:40" ht="12.75">
      <c r="W72" s="5">
        <f t="shared" si="9"/>
        <v>68</v>
      </c>
      <c r="X72" s="10">
        <f t="shared" si="28"/>
        <v>-4.8</v>
      </c>
      <c r="Y72" s="2">
        <f t="shared" si="25"/>
        <v>4.50388511513023</v>
      </c>
      <c r="AB72" s="11"/>
      <c r="AC72" s="10"/>
      <c r="AD72" s="5"/>
      <c r="AF72" s="4"/>
      <c r="AH72" s="1">
        <f t="shared" si="29"/>
        <v>68</v>
      </c>
      <c r="AI72" s="2">
        <f t="shared" si="26"/>
        <v>34</v>
      </c>
      <c r="AJ72" s="2">
        <f t="shared" si="27"/>
        <v>18.022215978024622</v>
      </c>
      <c r="AK72" s="41">
        <f t="shared" si="22"/>
        <v>-0.4034571845007941</v>
      </c>
      <c r="AL72" s="2">
        <f t="shared" si="23"/>
        <v>-99</v>
      </c>
      <c r="AM72" s="41">
        <f t="shared" si="24"/>
        <v>161.3828738003176</v>
      </c>
      <c r="AN72" s="26">
        <f t="shared" si="30"/>
        <v>79.97778402197538</v>
      </c>
    </row>
    <row r="73" spans="23:40" ht="12.75">
      <c r="W73" s="5">
        <f aca="true" t="shared" si="31" ref="W73:W84">W72+1</f>
        <v>69</v>
      </c>
      <c r="X73" s="10">
        <f t="shared" si="28"/>
        <v>-4.8</v>
      </c>
      <c r="Y73" s="2">
        <f t="shared" si="25"/>
        <v>4.545118719764498</v>
      </c>
      <c r="AB73" s="11"/>
      <c r="AC73" s="10"/>
      <c r="AD73" s="5"/>
      <c r="AF73" s="4"/>
      <c r="AH73" s="1">
        <f t="shared" si="29"/>
        <v>69</v>
      </c>
      <c r="AI73" s="2">
        <f t="shared" si="26"/>
        <v>34.5</v>
      </c>
      <c r="AJ73" s="2">
        <f t="shared" si="27"/>
        <v>17.618758793523828</v>
      </c>
      <c r="AK73" s="41">
        <f t="shared" si="22"/>
        <v>-0.3971580100149661</v>
      </c>
      <c r="AL73" s="2">
        <f t="shared" si="23"/>
        <v>-99</v>
      </c>
      <c r="AM73" s="41">
        <f t="shared" si="24"/>
        <v>158.8632040059864</v>
      </c>
      <c r="AN73" s="26">
        <f t="shared" si="30"/>
        <v>80.38124120647618</v>
      </c>
    </row>
    <row r="74" spans="23:40" ht="12.75">
      <c r="W74" s="5">
        <f t="shared" si="31"/>
        <v>70</v>
      </c>
      <c r="X74" s="10">
        <f t="shared" si="28"/>
        <v>-4.8</v>
      </c>
      <c r="Y74" s="2">
        <f t="shared" si="25"/>
        <v>4.586352324398766</v>
      </c>
      <c r="AB74" s="11"/>
      <c r="AC74" s="10"/>
      <c r="AD74" s="5"/>
      <c r="AF74" s="4"/>
      <c r="AH74" s="1">
        <f t="shared" si="29"/>
        <v>70</v>
      </c>
      <c r="AI74" s="2">
        <f t="shared" si="26"/>
        <v>35</v>
      </c>
      <c r="AJ74" s="2">
        <f t="shared" si="27"/>
        <v>17.221600783508862</v>
      </c>
      <c r="AK74" s="41">
        <f t="shared" si="22"/>
        <v>-0.39085804302055854</v>
      </c>
      <c r="AL74" s="2">
        <f t="shared" si="23"/>
        <v>-99</v>
      </c>
      <c r="AM74" s="41">
        <f t="shared" si="24"/>
        <v>156.34321720822342</v>
      </c>
      <c r="AN74" s="26">
        <f t="shared" si="30"/>
        <v>80.77839921649114</v>
      </c>
    </row>
    <row r="75" spans="23:40" ht="12.75">
      <c r="W75" s="5">
        <f t="shared" si="31"/>
        <v>71</v>
      </c>
      <c r="X75" s="10">
        <f t="shared" si="28"/>
        <v>-4.8</v>
      </c>
      <c r="Y75" s="2">
        <f t="shared" si="25"/>
        <v>4.627585929033034</v>
      </c>
      <c r="AB75" s="11"/>
      <c r="AC75" s="10"/>
      <c r="AD75" s="5"/>
      <c r="AF75" s="4"/>
      <c r="AH75" s="1">
        <f t="shared" si="29"/>
        <v>71</v>
      </c>
      <c r="AI75" s="2">
        <f t="shared" si="26"/>
        <v>35.5</v>
      </c>
      <c r="AJ75" s="2">
        <f t="shared" si="27"/>
        <v>16.830742740488304</v>
      </c>
      <c r="AK75" s="41">
        <f t="shared" si="22"/>
        <v>-0.3845572574482295</v>
      </c>
      <c r="AL75" s="2">
        <f t="shared" si="23"/>
        <v>-99</v>
      </c>
      <c r="AM75" s="41">
        <f t="shared" si="24"/>
        <v>153.82290297929177</v>
      </c>
      <c r="AN75" s="26">
        <f t="shared" si="30"/>
        <v>81.1692572595117</v>
      </c>
    </row>
    <row r="76" spans="23:40" ht="12.75">
      <c r="W76" s="5">
        <f t="shared" si="31"/>
        <v>72</v>
      </c>
      <c r="X76" s="10">
        <f t="shared" si="28"/>
        <v>-4.8</v>
      </c>
      <c r="Y76" s="2">
        <f t="shared" si="25"/>
        <v>4.668819533667302</v>
      </c>
      <c r="AB76" s="11"/>
      <c r="AC76" s="10"/>
      <c r="AD76" s="5"/>
      <c r="AF76" s="4"/>
      <c r="AH76" s="1">
        <f t="shared" si="29"/>
        <v>72</v>
      </c>
      <c r="AI76" s="2">
        <f t="shared" si="26"/>
        <v>36</v>
      </c>
      <c r="AJ76" s="2">
        <f t="shared" si="27"/>
        <v>16.446185483040075</v>
      </c>
      <c r="AK76" s="41">
        <f t="shared" si="22"/>
        <v>-0.3782556259171844</v>
      </c>
      <c r="AL76" s="2">
        <f t="shared" si="23"/>
        <v>-99</v>
      </c>
      <c r="AM76" s="41">
        <f t="shared" si="24"/>
        <v>151.30225036687375</v>
      </c>
      <c r="AN76" s="26">
        <f t="shared" si="30"/>
        <v>81.55381451695993</v>
      </c>
    </row>
    <row r="77" spans="23:40" ht="12.75">
      <c r="W77" s="5">
        <f t="shared" si="31"/>
        <v>73</v>
      </c>
      <c r="X77" s="10">
        <f t="shared" si="28"/>
        <v>-4.8</v>
      </c>
      <c r="Y77" s="2">
        <f t="shared" si="25"/>
        <v>4.7100531383015705</v>
      </c>
      <c r="AB77" s="11"/>
      <c r="AC77" s="10"/>
      <c r="AD77" s="5"/>
      <c r="AF77" s="4"/>
      <c r="AH77" s="1">
        <f t="shared" si="29"/>
        <v>73</v>
      </c>
      <c r="AI77" s="2">
        <f t="shared" si="26"/>
        <v>36.5</v>
      </c>
      <c r="AJ77" s="2">
        <f t="shared" si="27"/>
        <v>16.06792985712289</v>
      </c>
      <c r="AK77" s="41">
        <f t="shared" si="22"/>
        <v>-0.3719531196455222</v>
      </c>
      <c r="AL77" s="2">
        <f t="shared" si="23"/>
        <v>-99</v>
      </c>
      <c r="AM77" s="41">
        <f t="shared" si="24"/>
        <v>148.78124785820887</v>
      </c>
      <c r="AN77" s="26">
        <f t="shared" si="30"/>
        <v>81.93207014287711</v>
      </c>
    </row>
    <row r="78" spans="23:40" ht="12.75">
      <c r="W78" s="5">
        <f t="shared" si="31"/>
        <v>74</v>
      </c>
      <c r="X78" s="10">
        <f t="shared" si="28"/>
        <v>-4.8</v>
      </c>
      <c r="Y78" s="2">
        <f t="shared" si="25"/>
        <v>4.7512867429358385</v>
      </c>
      <c r="AB78" s="11"/>
      <c r="AC78" s="10"/>
      <c r="AD78" s="5"/>
      <c r="AF78" s="4"/>
      <c r="AH78" s="1">
        <f t="shared" si="29"/>
        <v>74</v>
      </c>
      <c r="AI78" s="2">
        <f t="shared" si="26"/>
        <v>37</v>
      </c>
      <c r="AJ78" s="2">
        <f t="shared" si="27"/>
        <v>15.69597673747737</v>
      </c>
      <c r="AK78" s="41">
        <f t="shared" si="22"/>
        <v>-0.3656497083527719</v>
      </c>
      <c r="AL78" s="2">
        <f t="shared" si="23"/>
        <v>-99</v>
      </c>
      <c r="AM78" s="41">
        <f t="shared" si="24"/>
        <v>146.25988334110875</v>
      </c>
      <c r="AN78" s="26">
        <f t="shared" si="30"/>
        <v>82.30402326252263</v>
      </c>
    </row>
    <row r="79" spans="23:40" ht="12.75">
      <c r="W79" s="5">
        <f t="shared" si="31"/>
        <v>75</v>
      </c>
      <c r="X79" s="10">
        <f t="shared" si="28"/>
        <v>-4.8</v>
      </c>
      <c r="Y79" s="2">
        <f t="shared" si="25"/>
        <v>4.792520347570107</v>
      </c>
      <c r="AB79" s="11"/>
      <c r="AC79" s="10"/>
      <c r="AD79" s="5"/>
      <c r="AF79" s="4"/>
      <c r="AH79" s="1">
        <f t="shared" si="29"/>
        <v>75</v>
      </c>
      <c r="AI79" s="2">
        <f t="shared" si="26"/>
        <v>37.5</v>
      </c>
      <c r="AJ79" s="2">
        <f t="shared" si="27"/>
        <v>15.330327029124598</v>
      </c>
      <c r="AK79" s="41">
        <f t="shared" si="22"/>
        <v>-0.35934536015379065</v>
      </c>
      <c r="AL79" s="2">
        <f t="shared" si="23"/>
        <v>-99</v>
      </c>
      <c r="AM79" s="41">
        <f t="shared" si="24"/>
        <v>143.73814406151624</v>
      </c>
      <c r="AN79" s="26">
        <f t="shared" si="30"/>
        <v>82.6696729708754</v>
      </c>
    </row>
    <row r="80" spans="23:40" ht="12.75">
      <c r="W80" s="5">
        <f t="shared" si="31"/>
        <v>76</v>
      </c>
      <c r="X80" s="10">
        <f t="shared" si="28"/>
        <v>-4.8</v>
      </c>
      <c r="Y80" s="2">
        <f t="shared" si="25"/>
        <v>4.833753952204375</v>
      </c>
      <c r="AB80" s="11"/>
      <c r="AC80" s="10"/>
      <c r="AD80" s="5"/>
      <c r="AF80" s="4"/>
      <c r="AH80" s="1">
        <f t="shared" si="29"/>
        <v>76</v>
      </c>
      <c r="AI80" s="2">
        <f t="shared" si="26"/>
        <v>38</v>
      </c>
      <c r="AJ80" s="2">
        <f t="shared" si="27"/>
        <v>14.970981668970808</v>
      </c>
      <c r="AK80" s="41">
        <f t="shared" si="22"/>
        <v>-0.35304004144308493</v>
      </c>
      <c r="AL80" s="2">
        <f t="shared" si="23"/>
        <v>-99</v>
      </c>
      <c r="AM80" s="41">
        <f t="shared" si="24"/>
        <v>141.21601657723394</v>
      </c>
      <c r="AN80" s="26">
        <f t="shared" si="30"/>
        <v>83.02901833102919</v>
      </c>
    </row>
    <row r="81" spans="23:40" ht="12.75">
      <c r="W81" s="5">
        <f t="shared" si="31"/>
        <v>77</v>
      </c>
      <c r="X81" s="10">
        <f t="shared" si="28"/>
        <v>-4.8</v>
      </c>
      <c r="Y81" s="2">
        <f t="shared" si="25"/>
        <v>4.874987556838643</v>
      </c>
      <c r="AB81" s="11"/>
      <c r="AC81" s="10"/>
      <c r="AD81" s="5"/>
      <c r="AF81" s="4"/>
      <c r="AH81" s="1">
        <f t="shared" si="29"/>
        <v>77</v>
      </c>
      <c r="AI81" s="2">
        <f t="shared" si="26"/>
        <v>38.5</v>
      </c>
      <c r="AJ81" s="2">
        <f t="shared" si="27"/>
        <v>14.617941627527722</v>
      </c>
      <c r="AK81" s="41">
        <f t="shared" si="22"/>
        <v>-0.3467337167684974</v>
      </c>
      <c r="AL81" s="2">
        <f t="shared" si="23"/>
        <v>-99</v>
      </c>
      <c r="AM81" s="41">
        <f t="shared" si="24"/>
        <v>138.69348670739893</v>
      </c>
      <c r="AN81" s="26">
        <f t="shared" si="30"/>
        <v>83.38205837247227</v>
      </c>
    </row>
    <row r="82" spans="23:40" ht="12.75">
      <c r="W82" s="5">
        <f t="shared" si="31"/>
        <v>78</v>
      </c>
      <c r="X82" s="10">
        <f t="shared" si="28"/>
        <v>-4.8</v>
      </c>
      <c r="Y82" s="2">
        <f t="shared" si="25"/>
        <v>4.916221161472911</v>
      </c>
      <c r="AB82" s="11"/>
      <c r="AC82" s="10"/>
      <c r="AD82" s="5"/>
      <c r="AF82" s="4"/>
      <c r="AH82" s="1">
        <f t="shared" si="29"/>
        <v>78</v>
      </c>
      <c r="AI82" s="2">
        <f t="shared" si="26"/>
        <v>39</v>
      </c>
      <c r="AJ82" s="2">
        <f t="shared" si="27"/>
        <v>14.271207910759225</v>
      </c>
      <c r="AK82" s="41">
        <f t="shared" si="22"/>
        <v>-0.34042634869306215</v>
      </c>
      <c r="AL82" s="2">
        <f t="shared" si="23"/>
        <v>-99</v>
      </c>
      <c r="AM82" s="41">
        <f t="shared" si="24"/>
        <v>136.17053947722485</v>
      </c>
      <c r="AN82" s="26">
        <f t="shared" si="30"/>
        <v>83.72879208924077</v>
      </c>
    </row>
    <row r="83" spans="23:40" ht="12.75">
      <c r="W83" s="5">
        <f t="shared" si="31"/>
        <v>79</v>
      </c>
      <c r="X83" s="10">
        <f t="shared" si="28"/>
        <v>-4.8</v>
      </c>
      <c r="Y83" s="2">
        <f t="shared" si="25"/>
        <v>4.957454766107179</v>
      </c>
      <c r="AB83" s="11"/>
      <c r="AC83" s="10"/>
      <c r="AD83" s="5"/>
      <c r="AF83" s="4"/>
      <c r="AH83" s="1">
        <f t="shared" si="29"/>
        <v>79</v>
      </c>
      <c r="AI83" s="2">
        <f t="shared" si="26"/>
        <v>39.5</v>
      </c>
      <c r="AJ83" s="2">
        <f t="shared" si="27"/>
        <v>13.930781562066162</v>
      </c>
      <c r="AK83" s="41">
        <f t="shared" si="22"/>
        <v>-0.3341178976436716</v>
      </c>
      <c r="AL83" s="2">
        <f t="shared" si="23"/>
        <v>-99</v>
      </c>
      <c r="AM83" s="41">
        <f t="shared" si="24"/>
        <v>133.64715905746866</v>
      </c>
      <c r="AN83" s="26">
        <f t="shared" si="30"/>
        <v>84.06921843793384</v>
      </c>
    </row>
    <row r="84" spans="23:40" ht="12.75">
      <c r="W84" s="5">
        <f t="shared" si="31"/>
        <v>80</v>
      </c>
      <c r="X84" s="10">
        <f t="shared" si="28"/>
        <v>-4.8</v>
      </c>
      <c r="Y84" s="2">
        <f>IF(OR(t=0,t&gt;110),Y83+(ho-Y$4)/80,IF(U$12&gt;Y$4,Y83+(U$12-Y$4)/80,Y$4))-1</f>
        <v>3.998688370741447</v>
      </c>
      <c r="AB84" s="11"/>
      <c r="AC84" s="10"/>
      <c r="AD84" s="5"/>
      <c r="AF84" s="4"/>
      <c r="AH84" s="1">
        <f t="shared" si="29"/>
        <v>80</v>
      </c>
      <c r="AI84" s="2">
        <f t="shared" si="26"/>
        <v>40</v>
      </c>
      <c r="AJ84" s="2">
        <f t="shared" si="27"/>
        <v>13.59666366442249</v>
      </c>
      <c r="AK84" s="41">
        <f t="shared" si="22"/>
        <v>-0.32780832174501173</v>
      </c>
      <c r="AL84" s="2">
        <f t="shared" si="23"/>
        <v>-99</v>
      </c>
      <c r="AM84" s="41">
        <f t="shared" si="24"/>
        <v>131.12332869800468</v>
      </c>
      <c r="AN84" s="26">
        <f t="shared" si="30"/>
        <v>84.4033363355775</v>
      </c>
    </row>
    <row r="85" spans="28:40" ht="12.75">
      <c r="AB85" s="11"/>
      <c r="AC85" s="10"/>
      <c r="AD85" s="5"/>
      <c r="AF85" s="4"/>
      <c r="AH85" s="1">
        <f t="shared" si="29"/>
        <v>81</v>
      </c>
      <c r="AI85" s="2">
        <f t="shared" si="26"/>
        <v>40.5</v>
      </c>
      <c r="AJ85" s="2">
        <f t="shared" si="27"/>
        <v>13.268855342677478</v>
      </c>
      <c r="AK85" s="41">
        <f t="shared" si="22"/>
        <v>-0.3214975766370075</v>
      </c>
      <c r="AL85" s="2">
        <f t="shared" si="23"/>
        <v>-99</v>
      </c>
      <c r="AM85" s="41">
        <f t="shared" si="24"/>
        <v>128.599030654803</v>
      </c>
      <c r="AN85" s="26">
        <f t="shared" si="30"/>
        <v>84.73114465732252</v>
      </c>
    </row>
    <row r="86" spans="28:40" ht="12.75">
      <c r="AB86" s="11"/>
      <c r="AC86" s="10"/>
      <c r="AD86" s="5"/>
      <c r="AF86" s="4"/>
      <c r="AH86" s="1">
        <f t="shared" si="29"/>
        <v>82</v>
      </c>
      <c r="AI86" s="2">
        <f t="shared" si="26"/>
        <v>41</v>
      </c>
      <c r="AJ86" s="2">
        <f t="shared" si="27"/>
        <v>12.94735776604047</v>
      </c>
      <c r="AK86" s="41">
        <f t="shared" si="22"/>
        <v>-0.31518561527377154</v>
      </c>
      <c r="AL86" s="2">
        <f t="shared" si="23"/>
        <v>-99</v>
      </c>
      <c r="AM86" s="41">
        <f t="shared" si="24"/>
        <v>126.0742461095086</v>
      </c>
      <c r="AN86" s="26">
        <f t="shared" si="30"/>
        <v>85.05264223395953</v>
      </c>
    </row>
    <row r="87" spans="28:40" ht="12.75">
      <c r="AB87" s="11"/>
      <c r="AC87" s="10"/>
      <c r="AD87" s="5"/>
      <c r="AF87" s="4"/>
      <c r="AH87" s="1">
        <f t="shared" si="29"/>
        <v>83</v>
      </c>
      <c r="AI87" s="2">
        <f t="shared" si="26"/>
        <v>41.5</v>
      </c>
      <c r="AJ87" s="2">
        <f t="shared" si="27"/>
        <v>12.6321721507667</v>
      </c>
      <c r="AK87" s="41">
        <f t="shared" si="22"/>
        <v>-0.30887238770175585</v>
      </c>
      <c r="AL87" s="2">
        <f t="shared" si="23"/>
        <v>-99</v>
      </c>
      <c r="AM87" s="41">
        <f t="shared" si="24"/>
        <v>123.54895508070231</v>
      </c>
      <c r="AN87" s="26">
        <f t="shared" si="30"/>
        <v>85.3678278492333</v>
      </c>
    </row>
    <row r="88" spans="28:40" ht="12.75">
      <c r="AB88" s="11"/>
      <c r="AC88" s="10"/>
      <c r="AD88" s="5"/>
      <c r="AF88" s="4"/>
      <c r="AH88" s="1">
        <f t="shared" si="29"/>
        <v>84</v>
      </c>
      <c r="AI88" s="2">
        <f t="shared" si="26"/>
        <v>42</v>
      </c>
      <c r="AJ88" s="2">
        <f t="shared" si="27"/>
        <v>12.323299763064943</v>
      </c>
      <c r="AK88" s="41">
        <f t="shared" si="22"/>
        <v>-0.3025578408144661</v>
      </c>
      <c r="AL88" s="2">
        <f t="shared" si="23"/>
        <v>-99</v>
      </c>
      <c r="AM88" s="41">
        <f t="shared" si="24"/>
        <v>121.02313632578642</v>
      </c>
      <c r="AN88" s="26">
        <f t="shared" si="30"/>
        <v>85.67670023693506</v>
      </c>
    </row>
    <row r="89" spans="28:40" ht="12.75">
      <c r="AB89" s="11"/>
      <c r="AC89" s="10"/>
      <c r="AD89" s="5"/>
      <c r="AF89" s="4"/>
      <c r="AH89" s="1">
        <f t="shared" si="29"/>
        <v>85</v>
      </c>
      <c r="AI89" s="2">
        <f t="shared" si="26"/>
        <v>42.5</v>
      </c>
      <c r="AJ89" s="2">
        <f t="shared" si="27"/>
        <v>12.020741922250478</v>
      </c>
      <c r="AK89" s="41">
        <f t="shared" si="22"/>
        <v>-0.296241918080698</v>
      </c>
      <c r="AL89" s="2">
        <f t="shared" si="23"/>
        <v>-99</v>
      </c>
      <c r="AM89" s="41">
        <f t="shared" si="24"/>
        <v>118.4967672322792</v>
      </c>
      <c r="AN89" s="26">
        <f t="shared" si="30"/>
        <v>85.97925807774952</v>
      </c>
    </row>
    <row r="90" spans="28:40" ht="12.75">
      <c r="AB90" s="11"/>
      <c r="AC90" s="10"/>
      <c r="AD90" s="5"/>
      <c r="AF90" s="4"/>
      <c r="AH90" s="1">
        <f t="shared" si="29"/>
        <v>86</v>
      </c>
      <c r="AI90" s="2">
        <f t="shared" si="26"/>
        <v>43</v>
      </c>
      <c r="AJ90" s="2">
        <f t="shared" si="27"/>
        <v>11.72450000416978</v>
      </c>
      <c r="AK90" s="41">
        <f t="shared" si="22"/>
        <v>-0.2899245592427835</v>
      </c>
      <c r="AL90" s="2">
        <f t="shared" si="23"/>
        <v>-99</v>
      </c>
      <c r="AM90" s="41">
        <f t="shared" si="24"/>
        <v>115.96982369711338</v>
      </c>
      <c r="AN90" s="26">
        <f t="shared" si="30"/>
        <v>86.27549999583022</v>
      </c>
    </row>
    <row r="91" spans="28:40" ht="12.75">
      <c r="AB91" s="11"/>
      <c r="AC91" s="10"/>
      <c r="AD91" s="5"/>
      <c r="AF91" s="4"/>
      <c r="AH91" s="1">
        <f t="shared" si="29"/>
        <v>87</v>
      </c>
      <c r="AI91" s="2">
        <f t="shared" si="26"/>
        <v>43.5</v>
      </c>
      <c r="AJ91" s="2">
        <f t="shared" si="27"/>
        <v>11.434575444926997</v>
      </c>
      <c r="AK91" s="41">
        <f t="shared" si="22"/>
        <v>-0.2836056999807787</v>
      </c>
      <c r="AL91" s="2">
        <f t="shared" si="23"/>
        <v>-99</v>
      </c>
      <c r="AM91" s="41">
        <f t="shared" si="24"/>
        <v>113.44227999231148</v>
      </c>
      <c r="AN91" s="26">
        <f t="shared" si="30"/>
        <v>86.56542455507301</v>
      </c>
    </row>
    <row r="92" spans="28:40" ht="12.75">
      <c r="AB92" s="11"/>
      <c r="AC92" s="10"/>
      <c r="AD92" s="5"/>
      <c r="AF92" s="4"/>
      <c r="AH92" s="1">
        <f t="shared" si="29"/>
        <v>88</v>
      </c>
      <c r="AI92" s="2">
        <f t="shared" si="26"/>
        <v>44</v>
      </c>
      <c r="AJ92" s="2">
        <f t="shared" si="27"/>
        <v>11.150969744946218</v>
      </c>
      <c r="AK92" s="41">
        <f t="shared" si="22"/>
        <v>-0.27728527153786536</v>
      </c>
      <c r="AL92" s="2">
        <f t="shared" si="23"/>
        <v>-99</v>
      </c>
      <c r="AM92" s="41">
        <f t="shared" si="24"/>
        <v>110.91410861514615</v>
      </c>
      <c r="AN92" s="26">
        <f t="shared" si="30"/>
        <v>86.84903025505378</v>
      </c>
    </row>
    <row r="93" spans="28:40" ht="12.75">
      <c r="AB93" s="11"/>
      <c r="AC93" s="10"/>
      <c r="AD93" s="5"/>
      <c r="AF93" s="4"/>
      <c r="AH93" s="1">
        <f t="shared" si="29"/>
        <v>89</v>
      </c>
      <c r="AI93" s="2">
        <f t="shared" si="26"/>
        <v>44.5</v>
      </c>
      <c r="AJ93" s="2">
        <f t="shared" si="27"/>
        <v>10.873684473408353</v>
      </c>
      <c r="AK93" s="41">
        <f t="shared" si="22"/>
        <v>-0.2709632003014513</v>
      </c>
      <c r="AL93" s="2">
        <f t="shared" si="23"/>
        <v>-99</v>
      </c>
      <c r="AM93" s="41">
        <f t="shared" si="24"/>
        <v>108.38528012058052</v>
      </c>
      <c r="AN93" s="26">
        <f t="shared" si="30"/>
        <v>87.12631552659164</v>
      </c>
    </row>
    <row r="94" spans="28:40" ht="12.75">
      <c r="AB94" s="11"/>
      <c r="AC94" s="10"/>
      <c r="AD94" s="5"/>
      <c r="AF94" s="4"/>
      <c r="AH94" s="1">
        <f t="shared" si="29"/>
        <v>90</v>
      </c>
      <c r="AI94" s="2">
        <f t="shared" si="26"/>
        <v>45</v>
      </c>
      <c r="AJ94" s="2">
        <f t="shared" si="27"/>
        <v>10.602721273106901</v>
      </c>
      <c r="AK94" s="41">
        <f t="shared" si="22"/>
        <v>-0.26463940733351915</v>
      </c>
      <c r="AL94" s="2">
        <f t="shared" si="23"/>
        <v>-99</v>
      </c>
      <c r="AM94" s="41">
        <f t="shared" si="24"/>
        <v>105.85576293340766</v>
      </c>
      <c r="AN94" s="26">
        <f t="shared" si="30"/>
        <v>87.39727872689309</v>
      </c>
    </row>
    <row r="95" spans="28:40" ht="12.75">
      <c r="AB95" s="11"/>
      <c r="AC95" s="10"/>
      <c r="AD95" s="5"/>
      <c r="AF95" s="4"/>
      <c r="AH95" s="1">
        <f t="shared" si="29"/>
        <v>91</v>
      </c>
      <c r="AI95" s="2">
        <f t="shared" si="26"/>
        <v>45.5</v>
      </c>
      <c r="AJ95" s="2">
        <f t="shared" si="27"/>
        <v>10.338081865773383</v>
      </c>
      <c r="AK95" s="41">
        <f t="shared" si="22"/>
        <v>-0.25831380784264574</v>
      </c>
      <c r="AL95" s="2">
        <f t="shared" si="23"/>
        <v>-99</v>
      </c>
      <c r="AM95" s="41">
        <f t="shared" si="24"/>
        <v>103.32552313705827</v>
      </c>
      <c r="AN95" s="26">
        <f t="shared" si="30"/>
        <v>87.66191813422662</v>
      </c>
    </row>
    <row r="96" spans="28:40" ht="12.75">
      <c r="AB96" s="11"/>
      <c r="AC96" s="10"/>
      <c r="AD96" s="5"/>
      <c r="AF96" s="4"/>
      <c r="AH96" s="1">
        <f t="shared" si="29"/>
        <v>92</v>
      </c>
      <c r="AI96" s="2">
        <f t="shared" si="26"/>
        <v>46</v>
      </c>
      <c r="AJ96" s="2">
        <f t="shared" si="27"/>
        <v>10.079768057930737</v>
      </c>
      <c r="AK96" s="41">
        <f t="shared" si="22"/>
        <v>-0.2519863105887584</v>
      </c>
      <c r="AL96" s="2">
        <f t="shared" si="23"/>
        <v>-99</v>
      </c>
      <c r="AM96" s="41">
        <f t="shared" si="24"/>
        <v>100.79452423550336</v>
      </c>
      <c r="AN96" s="26">
        <f t="shared" si="30"/>
        <v>87.92023194206926</v>
      </c>
    </row>
    <row r="97" spans="28:40" ht="12.75">
      <c r="AB97" s="11"/>
      <c r="AC97" s="10"/>
      <c r="AD97" s="5"/>
      <c r="AF97" s="4"/>
      <c r="AH97" s="1">
        <f t="shared" si="29"/>
        <v>93</v>
      </c>
      <c r="AI97" s="2">
        <f t="shared" si="26"/>
        <v>46.5</v>
      </c>
      <c r="AJ97" s="2">
        <f t="shared" si="27"/>
        <v>9.827781747341978</v>
      </c>
      <c r="AK97" s="41">
        <f t="shared" si="22"/>
        <v>-0.24565681721005575</v>
      </c>
      <c r="AL97" s="2">
        <f t="shared" si="23"/>
        <v>-99</v>
      </c>
      <c r="AM97" s="41">
        <f t="shared" si="24"/>
        <v>98.26272688402229</v>
      </c>
      <c r="AN97" s="26">
        <f t="shared" si="30"/>
        <v>88.17221825265803</v>
      </c>
    </row>
    <row r="98" spans="28:40" ht="12.75">
      <c r="AB98" s="11"/>
      <c r="AC98" s="10"/>
      <c r="AD98" s="5"/>
      <c r="AF98" s="4"/>
      <c r="AH98" s="1">
        <f t="shared" si="29"/>
        <v>94</v>
      </c>
      <c r="AI98" s="2">
        <f t="shared" si="26"/>
        <v>47</v>
      </c>
      <c r="AJ98" s="2">
        <f t="shared" si="27"/>
        <v>9.582124930131922</v>
      </c>
      <c r="AK98" s="41">
        <f t="shared" si="22"/>
        <v>-0.23932522145952156</v>
      </c>
      <c r="AL98" s="2">
        <f t="shared" si="23"/>
        <v>-99</v>
      </c>
      <c r="AM98" s="41">
        <f t="shared" si="24"/>
        <v>95.73008858380861</v>
      </c>
      <c r="AN98" s="26">
        <f t="shared" si="30"/>
        <v>88.41787506986807</v>
      </c>
    </row>
    <row r="99" spans="28:40" ht="12.75">
      <c r="AB99" s="11"/>
      <c r="AC99" s="10"/>
      <c r="AD99" s="5"/>
      <c r="AF99" s="4"/>
      <c r="AH99" s="1">
        <f t="shared" si="29"/>
        <v>95</v>
      </c>
      <c r="AI99" s="2">
        <f t="shared" si="26"/>
        <v>47.5</v>
      </c>
      <c r="AJ99" s="2">
        <f t="shared" si="27"/>
        <v>9.3427997086724</v>
      </c>
      <c r="AK99" s="41">
        <f t="shared" si="22"/>
        <v>-0.23299140833602647</v>
      </c>
      <c r="AL99" s="2">
        <f t="shared" si="23"/>
        <v>-99</v>
      </c>
      <c r="AM99" s="41">
        <f t="shared" si="24"/>
        <v>93.19656333441057</v>
      </c>
      <c r="AN99" s="26">
        <f t="shared" si="30"/>
        <v>88.6572002913276</v>
      </c>
    </row>
    <row r="100" spans="34:40" ht="12.75">
      <c r="AH100" s="1">
        <f t="shared" si="29"/>
        <v>96</v>
      </c>
      <c r="AI100" s="2">
        <f t="shared" si="26"/>
        <v>48</v>
      </c>
      <c r="AJ100" s="2">
        <f t="shared" si="27"/>
        <v>9.109808300336374</v>
      </c>
      <c r="AK100" s="41">
        <f t="shared" si="22"/>
        <v>-0.22665525309201348</v>
      </c>
      <c r="AL100" s="2">
        <f t="shared" si="23"/>
        <v>-99</v>
      </c>
      <c r="AM100" s="41">
        <f t="shared" si="24"/>
        <v>90.66210123680538</v>
      </c>
      <c r="AN100" s="26">
        <f t="shared" si="30"/>
        <v>88.89019169966363</v>
      </c>
    </row>
    <row r="101" spans="34:40" ht="12.75">
      <c r="AH101" s="1">
        <f t="shared" si="29"/>
        <v>97</v>
      </c>
      <c r="AI101" s="2">
        <f t="shared" si="26"/>
        <v>48.5</v>
      </c>
      <c r="AJ101" s="2">
        <f t="shared" si="27"/>
        <v>8.88315304724436</v>
      </c>
      <c r="AK101" s="41">
        <f t="shared" si="22"/>
        <v>-0.2203166200960665</v>
      </c>
      <c r="AL101" s="2">
        <f t="shared" si="23"/>
        <v>-99</v>
      </c>
      <c r="AM101" s="41">
        <f t="shared" si="24"/>
        <v>88.12664803842661</v>
      </c>
      <c r="AN101" s="26">
        <f t="shared" si="30"/>
        <v>89.11684695275564</v>
      </c>
    </row>
    <row r="102" spans="34:40" ht="12.75">
      <c r="AH102" s="1">
        <f t="shared" si="29"/>
        <v>98</v>
      </c>
      <c r="AI102" s="2">
        <f t="shared" si="26"/>
        <v>49</v>
      </c>
      <c r="AJ102" s="2">
        <f t="shared" si="27"/>
        <v>8.662836427148292</v>
      </c>
      <c r="AK102" s="41">
        <f t="shared" si="22"/>
        <v>-0.2139753615240635</v>
      </c>
      <c r="AL102" s="2">
        <f t="shared" si="23"/>
        <v>-99</v>
      </c>
      <c r="AM102" s="41">
        <f t="shared" si="24"/>
        <v>85.59014460962538</v>
      </c>
      <c r="AN102" s="26">
        <f t="shared" si="30"/>
        <v>89.33716357285171</v>
      </c>
    </row>
    <row r="103" spans="34:40" ht="12.75">
      <c r="AH103" s="1">
        <f t="shared" si="29"/>
        <v>99</v>
      </c>
      <c r="AI103" s="2">
        <f t="shared" si="26"/>
        <v>49.5</v>
      </c>
      <c r="AJ103" s="2">
        <f t="shared" si="27"/>
        <v>8.448861065624229</v>
      </c>
      <c r="AK103" s="41">
        <f t="shared" si="22"/>
        <v>-0.20763131584687042</v>
      </c>
      <c r="AL103" s="2">
        <f t="shared" si="23"/>
        <v>-99</v>
      </c>
      <c r="AM103" s="41">
        <f t="shared" si="24"/>
        <v>83.05252633874817</v>
      </c>
      <c r="AN103" s="26">
        <f t="shared" si="30"/>
        <v>89.55113893437577</v>
      </c>
    </row>
    <row r="104" spans="34:40" ht="12.75">
      <c r="AH104" s="1">
        <f t="shared" si="29"/>
        <v>100</v>
      </c>
      <c r="AI104" s="2">
        <f t="shared" si="26"/>
        <v>50</v>
      </c>
      <c r="AJ104" s="2">
        <f t="shared" si="27"/>
        <v>8.241229749777359</v>
      </c>
      <c r="AK104" s="41">
        <f t="shared" si="22"/>
        <v>-0.20128430607530484</v>
      </c>
      <c r="AL104" s="2">
        <f t="shared" si="23"/>
        <v>-99</v>
      </c>
      <c r="AM104" s="41">
        <f t="shared" si="24"/>
        <v>80.51372243012192</v>
      </c>
      <c r="AN104" s="26">
        <f t="shared" si="30"/>
        <v>89.75877025022264</v>
      </c>
    </row>
    <row r="105" spans="34:40" ht="12.75">
      <c r="AH105" s="1">
        <f t="shared" si="29"/>
        <v>101</v>
      </c>
      <c r="AI105" s="2">
        <f t="shared" si="26"/>
        <v>50.5</v>
      </c>
      <c r="AJ105" s="2">
        <f t="shared" si="27"/>
        <v>8.039945443702054</v>
      </c>
      <c r="AK105" s="41">
        <f t="shared" si="22"/>
        <v>-0.19493413771393578</v>
      </c>
      <c r="AL105" s="2">
        <f t="shared" si="23"/>
        <v>-99</v>
      </c>
      <c r="AM105" s="41">
        <f t="shared" si="24"/>
        <v>77.97365508557431</v>
      </c>
      <c r="AN105" s="26">
        <f t="shared" si="30"/>
        <v>89.96005455629795</v>
      </c>
    </row>
    <row r="106" spans="34:40" ht="12.75">
      <c r="AH106" s="1">
        <f t="shared" si="29"/>
        <v>102</v>
      </c>
      <c r="AI106" s="2">
        <f t="shared" si="26"/>
        <v>51</v>
      </c>
      <c r="AJ106" s="2">
        <f t="shared" si="27"/>
        <v>7.845011305988118</v>
      </c>
      <c r="AK106" s="41">
        <f t="shared" si="22"/>
        <v>-0.1885805963636012</v>
      </c>
      <c r="AL106" s="2">
        <f t="shared" si="23"/>
        <v>-99</v>
      </c>
      <c r="AM106" s="41">
        <f t="shared" si="24"/>
        <v>75.43223854544047</v>
      </c>
      <c r="AN106" s="26">
        <f t="shared" si="30"/>
        <v>90.15498869401188</v>
      </c>
    </row>
    <row r="107" spans="34:40" ht="12.75">
      <c r="AH107" s="1">
        <f t="shared" si="29"/>
        <v>103</v>
      </c>
      <c r="AI107" s="2">
        <f t="shared" si="26"/>
        <v>51.5</v>
      </c>
      <c r="AJ107" s="2">
        <f t="shared" si="27"/>
        <v>7.656430709624517</v>
      </c>
      <c r="AK107" s="41">
        <f t="shared" si="22"/>
        <v>-0.1822234448974842</v>
      </c>
      <c r="AL107" s="2">
        <f t="shared" si="23"/>
        <v>-99</v>
      </c>
      <c r="AM107" s="41">
        <f t="shared" si="24"/>
        <v>72.88937795899368</v>
      </c>
      <c r="AN107" s="26">
        <f t="shared" si="30"/>
        <v>90.34356929037548</v>
      </c>
    </row>
    <row r="108" spans="34:40" ht="12.75">
      <c r="AH108" s="1">
        <f t="shared" si="29"/>
        <v>104</v>
      </c>
      <c r="AI108" s="2">
        <f t="shared" si="26"/>
        <v>52</v>
      </c>
      <c r="AJ108" s="2">
        <f t="shared" si="27"/>
        <v>7.474207264727033</v>
      </c>
      <c r="AK108" s="41">
        <f t="shared" si="22"/>
        <v>-0.17586242011608938</v>
      </c>
      <c r="AL108" s="2">
        <f t="shared" si="23"/>
        <v>-99</v>
      </c>
      <c r="AM108" s="41">
        <f t="shared" si="24"/>
        <v>70.34496804643574</v>
      </c>
      <c r="AN108" s="26">
        <f t="shared" si="30"/>
        <v>90.52579273527297</v>
      </c>
    </row>
    <row r="109" spans="34:40" ht="12.75">
      <c r="AH109" s="1">
        <f t="shared" si="29"/>
        <v>105</v>
      </c>
      <c r="AI109" s="2">
        <f t="shared" si="26"/>
        <v>52.5</v>
      </c>
      <c r="AJ109" s="2">
        <f t="shared" si="27"/>
        <v>7.298344844610944</v>
      </c>
      <c r="AK109" s="41">
        <f t="shared" si="22"/>
        <v>-0.1694972287609352</v>
      </c>
      <c r="AL109" s="2">
        <f t="shared" si="23"/>
        <v>-99</v>
      </c>
      <c r="AM109" s="41">
        <f t="shared" si="24"/>
        <v>67.79889150437408</v>
      </c>
      <c r="AN109" s="26">
        <f t="shared" si="30"/>
        <v>90.70165515538906</v>
      </c>
    </row>
    <row r="110" spans="34:40" ht="12.75">
      <c r="AH110" s="1">
        <f t="shared" si="29"/>
        <v>106</v>
      </c>
      <c r="AI110" s="2">
        <f t="shared" si="26"/>
        <v>53</v>
      </c>
      <c r="AJ110" s="2">
        <f t="shared" si="27"/>
        <v>7.128847615850009</v>
      </c>
      <c r="AK110" s="41">
        <f t="shared" si="22"/>
        <v>-0.16312754273305632</v>
      </c>
      <c r="AL110" s="2">
        <f t="shared" si="23"/>
        <v>-99</v>
      </c>
      <c r="AM110" s="41">
        <f t="shared" si="24"/>
        <v>65.25101709322252</v>
      </c>
      <c r="AN110" s="26">
        <f t="shared" si="30"/>
        <v>90.87115238415</v>
      </c>
    </row>
    <row r="111" spans="34:40" ht="12.75">
      <c r="AH111" s="1">
        <f t="shared" si="29"/>
        <v>107</v>
      </c>
      <c r="AI111" s="2">
        <f t="shared" si="26"/>
        <v>53.5</v>
      </c>
      <c r="AJ111" s="2">
        <f t="shared" si="27"/>
        <v>6.965720073116953</v>
      </c>
      <c r="AK111" s="41">
        <f t="shared" si="22"/>
        <v>-0.15675299331739062</v>
      </c>
      <c r="AL111" s="2">
        <f t="shared" si="23"/>
        <v>-99</v>
      </c>
      <c r="AM111" s="41">
        <f t="shared" si="24"/>
        <v>62.70119732695625</v>
      </c>
      <c r="AN111" s="26">
        <f t="shared" si="30"/>
        <v>91.03427992688304</v>
      </c>
    </row>
    <row r="112" spans="34:40" ht="12.75">
      <c r="AH112" s="1">
        <f t="shared" si="29"/>
        <v>108</v>
      </c>
      <c r="AI112" s="2">
        <f t="shared" si="26"/>
        <v>54</v>
      </c>
      <c r="AJ112" s="2">
        <f t="shared" si="27"/>
        <v>6.808967079799562</v>
      </c>
      <c r="AK112" s="41">
        <f t="shared" si="22"/>
        <v>-0.1503731641533639</v>
      </c>
      <c r="AL112" s="2">
        <f t="shared" si="23"/>
        <v>-99</v>
      </c>
      <c r="AM112" s="41">
        <f t="shared" si="24"/>
        <v>60.14926566134555</v>
      </c>
      <c r="AN112" s="26">
        <f t="shared" si="30"/>
        <v>91.19103292020044</v>
      </c>
    </row>
    <row r="113" spans="34:40" ht="12.75">
      <c r="AH113" s="1">
        <f t="shared" si="29"/>
        <v>109</v>
      </c>
      <c r="AI113" s="2">
        <f t="shared" si="26"/>
        <v>54.5</v>
      </c>
      <c r="AJ113" s="2">
        <f t="shared" si="27"/>
        <v>6.658593915646198</v>
      </c>
      <c r="AK113" s="41">
        <f t="shared" si="22"/>
        <v>-0.14398758260897873</v>
      </c>
      <c r="AL113" s="2">
        <f t="shared" si="23"/>
        <v>-99</v>
      </c>
      <c r="AM113" s="41">
        <f t="shared" si="24"/>
        <v>57.59503304359149</v>
      </c>
      <c r="AN113" s="26">
        <f t="shared" si="30"/>
        <v>91.3414060843538</v>
      </c>
    </row>
    <row r="114" spans="34:40" ht="12.75">
      <c r="AH114" s="1">
        <f t="shared" si="29"/>
        <v>110</v>
      </c>
      <c r="AI114" s="2">
        <f t="shared" si="26"/>
        <v>55</v>
      </c>
      <c r="AJ114" s="2">
        <f t="shared" si="27"/>
        <v>6.514606333037219</v>
      </c>
      <c r="AK114" s="41">
        <f t="shared" si="22"/>
        <v>-0.1375957091008482</v>
      </c>
      <c r="AL114" s="2">
        <f t="shared" si="23"/>
        <v>-99</v>
      </c>
      <c r="AM114" s="41">
        <f t="shared" si="24"/>
        <v>55.03828364033927</v>
      </c>
      <c r="AN114" s="26">
        <f t="shared" si="30"/>
        <v>91.48539366696278</v>
      </c>
    </row>
    <row r="115" spans="34:40" ht="12.75">
      <c r="AH115" s="1">
        <f t="shared" si="29"/>
        <v>111</v>
      </c>
      <c r="AI115" s="2">
        <f t="shared" si="26"/>
        <v>55.5</v>
      </c>
      <c r="AJ115" s="2">
        <f t="shared" si="27"/>
        <v>6.37701062393637</v>
      </c>
      <c r="AK115" s="41">
        <f t="shared" si="22"/>
        <v>-0.13119692374139202</v>
      </c>
      <c r="AL115" s="2">
        <f t="shared" si="23"/>
        <v>-99</v>
      </c>
      <c r="AM115" s="41">
        <f t="shared" si="24"/>
        <v>52.4787694965568</v>
      </c>
      <c r="AN115" s="26">
        <f t="shared" si="30"/>
        <v>91.62298937606363</v>
      </c>
    </row>
    <row r="116" spans="34:40" ht="12.75">
      <c r="AH116" s="1">
        <f t="shared" si="29"/>
        <v>112</v>
      </c>
      <c r="AI116" s="2">
        <f t="shared" si="26"/>
        <v>56</v>
      </c>
      <c r="AJ116" s="2">
        <f t="shared" si="27"/>
        <v>6.2458137001949785</v>
      </c>
      <c r="AK116" s="41">
        <f t="shared" si="22"/>
        <v>-0.12479050946461127</v>
      </c>
      <c r="AL116" s="2">
        <f t="shared" si="23"/>
        <v>-99</v>
      </c>
      <c r="AM116" s="41">
        <f t="shared" si="24"/>
        <v>49.9162037858445</v>
      </c>
      <c r="AN116" s="26">
        <f t="shared" si="30"/>
        <v>91.75418629980503</v>
      </c>
    </row>
    <row r="117" spans="34:40" ht="12.75">
      <c r="AH117" s="1">
        <f t="shared" si="29"/>
        <v>113</v>
      </c>
      <c r="AI117" s="2">
        <f t="shared" si="26"/>
        <v>56.5</v>
      </c>
      <c r="AJ117" s="2">
        <f t="shared" si="27"/>
        <v>6.121023190730368</v>
      </c>
      <c r="AK117" s="41">
        <f t="shared" si="22"/>
        <v>-0.11837563044871016</v>
      </c>
      <c r="AL117" s="2">
        <f t="shared" si="23"/>
        <v>-99</v>
      </c>
      <c r="AM117" s="41">
        <f t="shared" si="24"/>
        <v>47.35025217948406</v>
      </c>
      <c r="AN117" s="26">
        <f t="shared" si="30"/>
        <v>91.87897680926963</v>
      </c>
    </row>
    <row r="118" spans="34:40" ht="12.75">
      <c r="AH118" s="1">
        <f t="shared" si="29"/>
        <v>114</v>
      </c>
      <c r="AI118" s="2">
        <f t="shared" si="26"/>
        <v>57</v>
      </c>
      <c r="AJ118" s="2">
        <f t="shared" si="27"/>
        <v>6.002647560281657</v>
      </c>
      <c r="AK118" s="41">
        <f t="shared" si="22"/>
        <v>-0.11195130416176811</v>
      </c>
      <c r="AL118" s="2">
        <f t="shared" si="23"/>
        <v>-99</v>
      </c>
      <c r="AM118" s="41">
        <f t="shared" si="24"/>
        <v>44.78052166470724</v>
      </c>
      <c r="AN118" s="26">
        <f t="shared" si="30"/>
        <v>91.99735243971834</v>
      </c>
    </row>
    <row r="119" spans="34:40" ht="12.75">
      <c r="AH119" s="1">
        <f t="shared" si="29"/>
        <v>115</v>
      </c>
      <c r="AI119" s="2">
        <f t="shared" si="26"/>
        <v>57.5</v>
      </c>
      <c r="AJ119" s="2">
        <f t="shared" si="27"/>
        <v>5.890696256119889</v>
      </c>
      <c r="AK119" s="41">
        <f t="shared" si="22"/>
        <v>-0.10551636461468247</v>
      </c>
      <c r="AL119" s="2">
        <f t="shared" si="23"/>
        <v>-99</v>
      </c>
      <c r="AM119" s="41">
        <f t="shared" si="24"/>
        <v>42.20654584587298</v>
      </c>
      <c r="AN119" s="26">
        <f t="shared" si="30"/>
        <v>92.1093037438801</v>
      </c>
    </row>
    <row r="120" spans="34:40" ht="12.75">
      <c r="AH120" s="1">
        <f t="shared" si="29"/>
        <v>116</v>
      </c>
      <c r="AI120" s="2">
        <f t="shared" si="26"/>
        <v>58</v>
      </c>
      <c r="AJ120" s="2">
        <f t="shared" si="27"/>
        <v>5.785179891505207</v>
      </c>
      <c r="AK120" s="41">
        <f t="shared" si="22"/>
        <v>-0.09906941326067843</v>
      </c>
      <c r="AL120" s="2">
        <f t="shared" si="23"/>
        <v>-99</v>
      </c>
      <c r="AM120" s="41">
        <f t="shared" si="24"/>
        <v>39.62776530427137</v>
      </c>
      <c r="AN120" s="26">
        <f t="shared" si="30"/>
        <v>92.21482010849479</v>
      </c>
    </row>
    <row r="121" spans="34:40" ht="12.75">
      <c r="AH121" s="1">
        <f t="shared" si="29"/>
        <v>117</v>
      </c>
      <c r="AI121" s="2">
        <f t="shared" si="26"/>
        <v>58.5</v>
      </c>
      <c r="AJ121" s="2">
        <f t="shared" si="27"/>
        <v>5.686110478244529</v>
      </c>
      <c r="AK121" s="41">
        <f t="shared" si="22"/>
        <v>-0.0926087521676899</v>
      </c>
      <c r="AL121" s="2">
        <f t="shared" si="23"/>
        <v>-99</v>
      </c>
      <c r="AM121" s="41">
        <f t="shared" si="24"/>
        <v>37.043500867075956</v>
      </c>
      <c r="AN121" s="26">
        <f t="shared" si="30"/>
        <v>92.31388952175547</v>
      </c>
    </row>
    <row r="122" spans="34:40" ht="12.75">
      <c r="AH122" s="1">
        <f t="shared" si="29"/>
        <v>118</v>
      </c>
      <c r="AI122" s="2">
        <f t="shared" si="26"/>
        <v>59</v>
      </c>
      <c r="AJ122" s="2">
        <f t="shared" si="27"/>
        <v>5.5935017260768385</v>
      </c>
      <c r="AK122" s="41">
        <f t="shared" si="22"/>
        <v>-0.08613229113381626</v>
      </c>
      <c r="AL122" s="2">
        <f t="shared" si="23"/>
        <v>-99</v>
      </c>
      <c r="AM122" s="41">
        <f t="shared" si="24"/>
        <v>34.4529164535265</v>
      </c>
      <c r="AN122" s="26">
        <f t="shared" si="30"/>
        <v>92.40649827392316</v>
      </c>
    </row>
    <row r="123" spans="34:40" ht="12.75">
      <c r="AH123" s="1">
        <f t="shared" si="29"/>
        <v>119</v>
      </c>
      <c r="AI123" s="2">
        <f t="shared" si="26"/>
        <v>59.5</v>
      </c>
      <c r="AJ123" s="2">
        <f t="shared" si="27"/>
        <v>5.507369434943023</v>
      </c>
      <c r="AK123" s="41">
        <f t="shared" si="22"/>
        <v>-0.07963741543262051</v>
      </c>
      <c r="AL123" s="2">
        <f t="shared" si="23"/>
        <v>-99</v>
      </c>
      <c r="AM123" s="41">
        <f t="shared" si="24"/>
        <v>31.854966173048204</v>
      </c>
      <c r="AN123" s="26">
        <f t="shared" si="30"/>
        <v>92.49263056505697</v>
      </c>
    </row>
    <row r="124" spans="34:40" ht="12.75">
      <c r="AH124" s="1">
        <f t="shared" si="29"/>
        <v>120</v>
      </c>
      <c r="AI124" s="2">
        <f t="shared" si="26"/>
        <v>60</v>
      </c>
      <c r="AJ124" s="2">
        <f t="shared" si="27"/>
        <v>5.427732019510402</v>
      </c>
      <c r="AK124" s="41">
        <f t="shared" si="22"/>
        <v>-0.07312079214477935</v>
      </c>
      <c r="AL124" s="2">
        <f t="shared" si="23"/>
        <v>-99</v>
      </c>
      <c r="AM124" s="41">
        <f t="shared" si="24"/>
        <v>29.24831685791174</v>
      </c>
      <c r="AN124" s="26">
        <f t="shared" si="30"/>
        <v>92.5722679804896</v>
      </c>
    </row>
    <row r="125" spans="34:40" ht="12.75">
      <c r="AH125" s="1">
        <f t="shared" si="29"/>
        <v>121</v>
      </c>
      <c r="AI125" s="2">
        <f t="shared" si="26"/>
        <v>60.5</v>
      </c>
      <c r="AJ125" s="2">
        <f t="shared" si="27"/>
        <v>5.354611227365623</v>
      </c>
      <c r="AK125" s="41">
        <f t="shared" si="22"/>
        <v>-0.06657807703794306</v>
      </c>
      <c r="AL125" s="2">
        <f t="shared" si="23"/>
        <v>-99</v>
      </c>
      <c r="AM125" s="41">
        <f t="shared" si="24"/>
        <v>26.631230815177226</v>
      </c>
      <c r="AN125" s="26">
        <f t="shared" si="30"/>
        <v>92.64538877263438</v>
      </c>
    </row>
    <row r="126" spans="34:40" ht="12.75">
      <c r="AH126" s="1">
        <f t="shared" si="29"/>
        <v>122</v>
      </c>
      <c r="AI126" s="2">
        <f t="shared" si="26"/>
        <v>61</v>
      </c>
      <c r="AJ126" s="2">
        <f t="shared" si="27"/>
        <v>5.28803315032768</v>
      </c>
      <c r="AK126" s="41">
        <f t="shared" si="22"/>
        <v>-0.06000345305976978</v>
      </c>
      <c r="AL126" s="2">
        <f t="shared" si="23"/>
        <v>-99</v>
      </c>
      <c r="AM126" s="41">
        <f t="shared" si="24"/>
        <v>24.00138122390791</v>
      </c>
      <c r="AN126" s="26">
        <f t="shared" si="30"/>
        <v>92.71196684967232</v>
      </c>
    </row>
    <row r="127" spans="34:40" ht="12.75">
      <c r="AH127" s="1">
        <f t="shared" si="29"/>
        <v>123</v>
      </c>
      <c r="AI127" s="2">
        <f t="shared" si="26"/>
        <v>61.5</v>
      </c>
      <c r="AJ127" s="2">
        <f t="shared" si="27"/>
        <v>5.2280296972679094</v>
      </c>
      <c r="AK127" s="41">
        <f t="shared" si="22"/>
        <v>-0.05338886790192192</v>
      </c>
      <c r="AL127" s="2">
        <f t="shared" si="23"/>
        <v>-99</v>
      </c>
      <c r="AM127" s="41">
        <f t="shared" si="24"/>
        <v>21.355547160768765</v>
      </c>
      <c r="AN127" s="26">
        <f t="shared" si="30"/>
        <v>92.77197030273209</v>
      </c>
    </row>
    <row r="128" spans="34:40" ht="12.75">
      <c r="AH128" s="1">
        <f t="shared" si="29"/>
        <v>124</v>
      </c>
      <c r="AI128" s="2">
        <f t="shared" si="26"/>
        <v>62</v>
      </c>
      <c r="AJ128" s="2">
        <f t="shared" si="27"/>
        <v>5.174640829365988</v>
      </c>
      <c r="AK128" s="41">
        <f t="shared" si="22"/>
        <v>-0.04672269648762628</v>
      </c>
      <c r="AL128" s="2">
        <f t="shared" si="23"/>
        <v>-99</v>
      </c>
      <c r="AM128" s="41">
        <f t="shared" si="24"/>
        <v>18.68907859505051</v>
      </c>
      <c r="AN128" s="26">
        <f t="shared" si="30"/>
        <v>92.82535917063402</v>
      </c>
    </row>
    <row r="129" spans="34:40" ht="12.75">
      <c r="AH129" s="1">
        <f t="shared" si="29"/>
        <v>125</v>
      </c>
      <c r="AI129" s="2">
        <f t="shared" si="26"/>
        <v>62.5</v>
      </c>
      <c r="AJ129" s="2">
        <f t="shared" si="27"/>
        <v>5.127918132878361</v>
      </c>
      <c r="AK129" s="41">
        <f t="shared" si="22"/>
        <v>-0.03998720621623262</v>
      </c>
      <c r="AL129" s="2">
        <f t="shared" si="23"/>
        <v>-99</v>
      </c>
      <c r="AM129" s="41">
        <f t="shared" si="24"/>
        <v>15.994882486493044</v>
      </c>
      <c r="AN129" s="26">
        <f t="shared" si="30"/>
        <v>92.87208186712164</v>
      </c>
    </row>
    <row r="130" spans="34:40" ht="12.75">
      <c r="AH130" s="1">
        <f t="shared" si="29"/>
        <v>126</v>
      </c>
      <c r="AI130" s="2">
        <f t="shared" si="26"/>
        <v>63</v>
      </c>
      <c r="AJ130" s="2">
        <f t="shared" si="27"/>
        <v>5.087930926662128</v>
      </c>
      <c r="AK130" s="41">
        <f t="shared" si="22"/>
        <v>-0.03315322885144983</v>
      </c>
      <c r="AL130" s="2">
        <f t="shared" si="23"/>
        <v>-99</v>
      </c>
      <c r="AM130" s="41">
        <f t="shared" si="24"/>
        <v>13.261291540579931</v>
      </c>
      <c r="AN130" s="26">
        <f t="shared" si="30"/>
        <v>92.91206907333788</v>
      </c>
    </row>
    <row r="131" spans="34:40" ht="12.75">
      <c r="AH131" s="1">
        <f t="shared" si="29"/>
        <v>127</v>
      </c>
      <c r="AI131" s="2">
        <f t="shared" si="26"/>
        <v>63.5</v>
      </c>
      <c r="AJ131" s="2">
        <f t="shared" si="27"/>
        <v>5.054777697810678</v>
      </c>
      <c r="AK131" s="41">
        <f t="shared" si="22"/>
        <v>-0.026167178346804564</v>
      </c>
      <c r="AL131" s="2">
        <f t="shared" si="23"/>
        <v>-99</v>
      </c>
      <c r="AM131" s="41">
        <f t="shared" si="24"/>
        <v>10.466871338721825</v>
      </c>
      <c r="AN131" s="26">
        <f t="shared" si="30"/>
        <v>92.94522230218932</v>
      </c>
    </row>
    <row r="132" spans="34:40" ht="12.75">
      <c r="AH132" s="1">
        <f t="shared" si="29"/>
        <v>128</v>
      </c>
      <c r="AI132" s="2">
        <f t="shared" si="26"/>
        <v>64</v>
      </c>
      <c r="AJ132" s="2">
        <f t="shared" si="27"/>
        <v>5.028610519463873</v>
      </c>
      <c r="AK132" s="41">
        <f aca="true" t="shared" si="32" ref="AK132:AK195">IF(AJ132&gt;=ha,-Dif_t*(ka*SQRT(AJ132-ha)+kb*SQRT(AJ132-hb)),IF(AJ132&gt;=hb,-Dif_t*kb*SQRT(AJ132-hb),0))</f>
        <v>-0.018911147328980756</v>
      </c>
      <c r="AL132" s="2">
        <f aca="true" t="shared" si="33" ref="AL132:AL195">IF(OR(AJ132=9999,AJ132&lt;=ha),-99,SQRT(2*g*(AJ132-ha)))</f>
        <v>-99</v>
      </c>
      <c r="AM132" s="41">
        <f aca="true" t="shared" si="34" ref="AM132:AM195">IF(OR(AJ132=9999,AJ132&lt;=hb),-99,SQRT(2*g*(AJ132-hb)))</f>
        <v>7.564458931592302</v>
      </c>
      <c r="AN132" s="26">
        <f t="shared" si="30"/>
        <v>92.97138948053613</v>
      </c>
    </row>
    <row r="133" spans="34:40" ht="12.75">
      <c r="AH133" s="1">
        <f t="shared" si="29"/>
        <v>129</v>
      </c>
      <c r="AI133" s="2">
        <f aca="true" t="shared" si="35" ref="AI133:AI196">IF(AI132+Dif_t&gt;100,100,IF(AI132&lt;10,AI132+AJ$2,AI132+Dif_t))</f>
        <v>64.5</v>
      </c>
      <c r="AJ133" s="2">
        <f aca="true" t="shared" si="36" ref="AJ133:AJ196">IF(OR(AJ132=0,AJ132=9999),9999,IF(AJ132+AK132&lt;0,0,AJ132+AK132))</f>
        <v>5.009699372134892</v>
      </c>
      <c r="AK133" s="41">
        <f t="shared" si="32"/>
        <v>-0.01101100139343156</v>
      </c>
      <c r="AL133" s="2">
        <f t="shared" si="33"/>
        <v>-99</v>
      </c>
      <c r="AM133" s="41">
        <f t="shared" si="34"/>
        <v>4.4044005573726235</v>
      </c>
      <c r="AN133" s="26">
        <f t="shared" si="30"/>
        <v>92.99030062786511</v>
      </c>
    </row>
    <row r="134" spans="34:40" ht="12.75">
      <c r="AH134" s="1">
        <f aca="true" t="shared" si="37" ref="AH134:AH197">AH133+1</f>
        <v>130</v>
      </c>
      <c r="AI134" s="2">
        <f t="shared" si="35"/>
        <v>65</v>
      </c>
      <c r="AJ134" s="2">
        <f t="shared" si="36"/>
        <v>4.99868837074146</v>
      </c>
      <c r="AK134" s="41">
        <f t="shared" si="32"/>
        <v>0</v>
      </c>
      <c r="AL134" s="2">
        <f t="shared" si="33"/>
        <v>-99</v>
      </c>
      <c r="AM134" s="41">
        <f t="shared" si="34"/>
        <v>-99</v>
      </c>
      <c r="AN134" s="26">
        <f aca="true" t="shared" si="38" ref="AN134:AN197">IF(OR(AJ134=0,AJ134=9999),AN133+1,AJ$4-AJ134)</f>
        <v>93.00131162925854</v>
      </c>
    </row>
    <row r="135" spans="34:40" ht="12.75">
      <c r="AH135" s="1">
        <f t="shared" si="37"/>
        <v>131</v>
      </c>
      <c r="AI135" s="2">
        <f t="shared" si="35"/>
        <v>65.5</v>
      </c>
      <c r="AJ135" s="2">
        <f t="shared" si="36"/>
        <v>4.99868837074146</v>
      </c>
      <c r="AK135" s="41">
        <f t="shared" si="32"/>
        <v>0</v>
      </c>
      <c r="AL135" s="2">
        <f t="shared" si="33"/>
        <v>-99</v>
      </c>
      <c r="AM135" s="41">
        <f t="shared" si="34"/>
        <v>-99</v>
      </c>
      <c r="AN135" s="26">
        <f t="shared" si="38"/>
        <v>93.00131162925854</v>
      </c>
    </row>
    <row r="136" spans="34:40" ht="12.75">
      <c r="AH136" s="1">
        <f t="shared" si="37"/>
        <v>132</v>
      </c>
      <c r="AI136" s="2">
        <f t="shared" si="35"/>
        <v>66</v>
      </c>
      <c r="AJ136" s="2">
        <f t="shared" si="36"/>
        <v>4.99868837074146</v>
      </c>
      <c r="AK136" s="41">
        <f t="shared" si="32"/>
        <v>0</v>
      </c>
      <c r="AL136" s="2">
        <f t="shared" si="33"/>
        <v>-99</v>
      </c>
      <c r="AM136" s="41">
        <f t="shared" si="34"/>
        <v>-99</v>
      </c>
      <c r="AN136" s="26">
        <f t="shared" si="38"/>
        <v>93.00131162925854</v>
      </c>
    </row>
    <row r="137" spans="34:40" ht="12.75">
      <c r="AH137" s="1">
        <f t="shared" si="37"/>
        <v>133</v>
      </c>
      <c r="AI137" s="2">
        <f t="shared" si="35"/>
        <v>66.5</v>
      </c>
      <c r="AJ137" s="2">
        <f t="shared" si="36"/>
        <v>4.99868837074146</v>
      </c>
      <c r="AK137" s="41">
        <f t="shared" si="32"/>
        <v>0</v>
      </c>
      <c r="AL137" s="2">
        <f t="shared" si="33"/>
        <v>-99</v>
      </c>
      <c r="AM137" s="41">
        <f t="shared" si="34"/>
        <v>-99</v>
      </c>
      <c r="AN137" s="26">
        <f t="shared" si="38"/>
        <v>93.00131162925854</v>
      </c>
    </row>
    <row r="138" spans="34:40" ht="12.75">
      <c r="AH138" s="1">
        <f t="shared" si="37"/>
        <v>134</v>
      </c>
      <c r="AI138" s="2">
        <f t="shared" si="35"/>
        <v>67</v>
      </c>
      <c r="AJ138" s="2">
        <f t="shared" si="36"/>
        <v>4.99868837074146</v>
      </c>
      <c r="AK138" s="41">
        <f t="shared" si="32"/>
        <v>0</v>
      </c>
      <c r="AL138" s="2">
        <f t="shared" si="33"/>
        <v>-99</v>
      </c>
      <c r="AM138" s="41">
        <f t="shared" si="34"/>
        <v>-99</v>
      </c>
      <c r="AN138" s="26">
        <f t="shared" si="38"/>
        <v>93.00131162925854</v>
      </c>
    </row>
    <row r="139" spans="34:40" ht="12.75">
      <c r="AH139" s="1">
        <f t="shared" si="37"/>
        <v>135</v>
      </c>
      <c r="AI139" s="2">
        <f t="shared" si="35"/>
        <v>67.5</v>
      </c>
      <c r="AJ139" s="2">
        <f t="shared" si="36"/>
        <v>4.99868837074146</v>
      </c>
      <c r="AK139" s="41">
        <f t="shared" si="32"/>
        <v>0</v>
      </c>
      <c r="AL139" s="2">
        <f t="shared" si="33"/>
        <v>-99</v>
      </c>
      <c r="AM139" s="41">
        <f t="shared" si="34"/>
        <v>-99</v>
      </c>
      <c r="AN139" s="26">
        <f t="shared" si="38"/>
        <v>93.00131162925854</v>
      </c>
    </row>
    <row r="140" spans="34:40" ht="12.75">
      <c r="AH140" s="1">
        <f t="shared" si="37"/>
        <v>136</v>
      </c>
      <c r="AI140" s="2">
        <f t="shared" si="35"/>
        <v>68</v>
      </c>
      <c r="AJ140" s="2">
        <f t="shared" si="36"/>
        <v>4.99868837074146</v>
      </c>
      <c r="AK140" s="41">
        <f t="shared" si="32"/>
        <v>0</v>
      </c>
      <c r="AL140" s="2">
        <f t="shared" si="33"/>
        <v>-99</v>
      </c>
      <c r="AM140" s="41">
        <f t="shared" si="34"/>
        <v>-99</v>
      </c>
      <c r="AN140" s="26">
        <f t="shared" si="38"/>
        <v>93.00131162925854</v>
      </c>
    </row>
    <row r="141" spans="34:40" ht="12.75">
      <c r="AH141" s="1">
        <f t="shared" si="37"/>
        <v>137</v>
      </c>
      <c r="AI141" s="2">
        <f t="shared" si="35"/>
        <v>68.5</v>
      </c>
      <c r="AJ141" s="2">
        <f t="shared" si="36"/>
        <v>4.99868837074146</v>
      </c>
      <c r="AK141" s="41">
        <f t="shared" si="32"/>
        <v>0</v>
      </c>
      <c r="AL141" s="2">
        <f t="shared" si="33"/>
        <v>-99</v>
      </c>
      <c r="AM141" s="41">
        <f t="shared" si="34"/>
        <v>-99</v>
      </c>
      <c r="AN141" s="26">
        <f t="shared" si="38"/>
        <v>93.00131162925854</v>
      </c>
    </row>
    <row r="142" spans="34:40" ht="12.75">
      <c r="AH142" s="1">
        <f t="shared" si="37"/>
        <v>138</v>
      </c>
      <c r="AI142" s="2">
        <f t="shared" si="35"/>
        <v>69</v>
      </c>
      <c r="AJ142" s="2">
        <f t="shared" si="36"/>
        <v>4.99868837074146</v>
      </c>
      <c r="AK142" s="41">
        <f t="shared" si="32"/>
        <v>0</v>
      </c>
      <c r="AL142" s="2">
        <f t="shared" si="33"/>
        <v>-99</v>
      </c>
      <c r="AM142" s="41">
        <f t="shared" si="34"/>
        <v>-99</v>
      </c>
      <c r="AN142" s="26">
        <f t="shared" si="38"/>
        <v>93.00131162925854</v>
      </c>
    </row>
    <row r="143" spans="34:40" ht="12.75">
      <c r="AH143" s="1">
        <f t="shared" si="37"/>
        <v>139</v>
      </c>
      <c r="AI143" s="2">
        <f t="shared" si="35"/>
        <v>69.5</v>
      </c>
      <c r="AJ143" s="2">
        <f t="shared" si="36"/>
        <v>4.99868837074146</v>
      </c>
      <c r="AK143" s="41">
        <f t="shared" si="32"/>
        <v>0</v>
      </c>
      <c r="AL143" s="2">
        <f t="shared" si="33"/>
        <v>-99</v>
      </c>
      <c r="AM143" s="41">
        <f t="shared" si="34"/>
        <v>-99</v>
      </c>
      <c r="AN143" s="26">
        <f t="shared" si="38"/>
        <v>93.00131162925854</v>
      </c>
    </row>
    <row r="144" spans="34:40" ht="12.75">
      <c r="AH144" s="1">
        <f t="shared" si="37"/>
        <v>140</v>
      </c>
      <c r="AI144" s="2">
        <f t="shared" si="35"/>
        <v>70</v>
      </c>
      <c r="AJ144" s="2">
        <f t="shared" si="36"/>
        <v>4.99868837074146</v>
      </c>
      <c r="AK144" s="41">
        <f t="shared" si="32"/>
        <v>0</v>
      </c>
      <c r="AL144" s="2">
        <f t="shared" si="33"/>
        <v>-99</v>
      </c>
      <c r="AM144" s="41">
        <f t="shared" si="34"/>
        <v>-99</v>
      </c>
      <c r="AN144" s="26">
        <f t="shared" si="38"/>
        <v>93.00131162925854</v>
      </c>
    </row>
    <row r="145" spans="34:40" ht="12.75">
      <c r="AH145" s="1">
        <f t="shared" si="37"/>
        <v>141</v>
      </c>
      <c r="AI145" s="2">
        <f t="shared" si="35"/>
        <v>70.5</v>
      </c>
      <c r="AJ145" s="2">
        <f t="shared" si="36"/>
        <v>4.99868837074146</v>
      </c>
      <c r="AK145" s="41">
        <f t="shared" si="32"/>
        <v>0</v>
      </c>
      <c r="AL145" s="2">
        <f t="shared" si="33"/>
        <v>-99</v>
      </c>
      <c r="AM145" s="41">
        <f t="shared" si="34"/>
        <v>-99</v>
      </c>
      <c r="AN145" s="26">
        <f t="shared" si="38"/>
        <v>93.00131162925854</v>
      </c>
    </row>
    <row r="146" spans="34:40" ht="12.75">
      <c r="AH146" s="1">
        <f t="shared" si="37"/>
        <v>142</v>
      </c>
      <c r="AI146" s="2">
        <f t="shared" si="35"/>
        <v>71</v>
      </c>
      <c r="AJ146" s="2">
        <f t="shared" si="36"/>
        <v>4.99868837074146</v>
      </c>
      <c r="AK146" s="41">
        <f t="shared" si="32"/>
        <v>0</v>
      </c>
      <c r="AL146" s="2">
        <f t="shared" si="33"/>
        <v>-99</v>
      </c>
      <c r="AM146" s="41">
        <f t="shared" si="34"/>
        <v>-99</v>
      </c>
      <c r="AN146" s="26">
        <f t="shared" si="38"/>
        <v>93.00131162925854</v>
      </c>
    </row>
    <row r="147" spans="34:40" ht="12.75">
      <c r="AH147" s="1">
        <f t="shared" si="37"/>
        <v>143</v>
      </c>
      <c r="AI147" s="2">
        <f t="shared" si="35"/>
        <v>71.5</v>
      </c>
      <c r="AJ147" s="2">
        <f t="shared" si="36"/>
        <v>4.99868837074146</v>
      </c>
      <c r="AK147" s="41">
        <f t="shared" si="32"/>
        <v>0</v>
      </c>
      <c r="AL147" s="2">
        <f t="shared" si="33"/>
        <v>-99</v>
      </c>
      <c r="AM147" s="41">
        <f t="shared" si="34"/>
        <v>-99</v>
      </c>
      <c r="AN147" s="26">
        <f t="shared" si="38"/>
        <v>93.00131162925854</v>
      </c>
    </row>
    <row r="148" spans="34:40" ht="12.75">
      <c r="AH148" s="1">
        <f t="shared" si="37"/>
        <v>144</v>
      </c>
      <c r="AI148" s="2">
        <f t="shared" si="35"/>
        <v>72</v>
      </c>
      <c r="AJ148" s="2">
        <f t="shared" si="36"/>
        <v>4.99868837074146</v>
      </c>
      <c r="AK148" s="41">
        <f t="shared" si="32"/>
        <v>0</v>
      </c>
      <c r="AL148" s="2">
        <f t="shared" si="33"/>
        <v>-99</v>
      </c>
      <c r="AM148" s="41">
        <f t="shared" si="34"/>
        <v>-99</v>
      </c>
      <c r="AN148" s="26">
        <f t="shared" si="38"/>
        <v>93.00131162925854</v>
      </c>
    </row>
    <row r="149" spans="34:40" ht="12.75">
      <c r="AH149" s="1">
        <f t="shared" si="37"/>
        <v>145</v>
      </c>
      <c r="AI149" s="2">
        <f t="shared" si="35"/>
        <v>72.5</v>
      </c>
      <c r="AJ149" s="2">
        <f t="shared" si="36"/>
        <v>4.99868837074146</v>
      </c>
      <c r="AK149" s="41">
        <f t="shared" si="32"/>
        <v>0</v>
      </c>
      <c r="AL149" s="2">
        <f t="shared" si="33"/>
        <v>-99</v>
      </c>
      <c r="AM149" s="41">
        <f t="shared" si="34"/>
        <v>-99</v>
      </c>
      <c r="AN149" s="26">
        <f t="shared" si="38"/>
        <v>93.00131162925854</v>
      </c>
    </row>
    <row r="150" spans="34:40" ht="12.75">
      <c r="AH150" s="1">
        <f t="shared" si="37"/>
        <v>146</v>
      </c>
      <c r="AI150" s="2">
        <f t="shared" si="35"/>
        <v>73</v>
      </c>
      <c r="AJ150" s="2">
        <f t="shared" si="36"/>
        <v>4.99868837074146</v>
      </c>
      <c r="AK150" s="41">
        <f t="shared" si="32"/>
        <v>0</v>
      </c>
      <c r="AL150" s="2">
        <f t="shared" si="33"/>
        <v>-99</v>
      </c>
      <c r="AM150" s="41">
        <f t="shared" si="34"/>
        <v>-99</v>
      </c>
      <c r="AN150" s="26">
        <f t="shared" si="38"/>
        <v>93.00131162925854</v>
      </c>
    </row>
    <row r="151" spans="34:40" ht="12.75">
      <c r="AH151" s="1">
        <f t="shared" si="37"/>
        <v>147</v>
      </c>
      <c r="AI151" s="2">
        <f t="shared" si="35"/>
        <v>73.5</v>
      </c>
      <c r="AJ151" s="2">
        <f t="shared" si="36"/>
        <v>4.99868837074146</v>
      </c>
      <c r="AK151" s="41">
        <f t="shared" si="32"/>
        <v>0</v>
      </c>
      <c r="AL151" s="2">
        <f t="shared" si="33"/>
        <v>-99</v>
      </c>
      <c r="AM151" s="41">
        <f t="shared" si="34"/>
        <v>-99</v>
      </c>
      <c r="AN151" s="26">
        <f t="shared" si="38"/>
        <v>93.00131162925854</v>
      </c>
    </row>
    <row r="152" spans="34:40" ht="12.75">
      <c r="AH152" s="1">
        <f t="shared" si="37"/>
        <v>148</v>
      </c>
      <c r="AI152" s="2">
        <f t="shared" si="35"/>
        <v>74</v>
      </c>
      <c r="AJ152" s="2">
        <f t="shared" si="36"/>
        <v>4.99868837074146</v>
      </c>
      <c r="AK152" s="41">
        <f t="shared" si="32"/>
        <v>0</v>
      </c>
      <c r="AL152" s="2">
        <f t="shared" si="33"/>
        <v>-99</v>
      </c>
      <c r="AM152" s="41">
        <f t="shared" si="34"/>
        <v>-99</v>
      </c>
      <c r="AN152" s="26">
        <f t="shared" si="38"/>
        <v>93.00131162925854</v>
      </c>
    </row>
    <row r="153" spans="34:40" ht="12.75">
      <c r="AH153" s="1">
        <f t="shared" si="37"/>
        <v>149</v>
      </c>
      <c r="AI153" s="2">
        <f t="shared" si="35"/>
        <v>74.5</v>
      </c>
      <c r="AJ153" s="2">
        <f t="shared" si="36"/>
        <v>4.99868837074146</v>
      </c>
      <c r="AK153" s="41">
        <f t="shared" si="32"/>
        <v>0</v>
      </c>
      <c r="AL153" s="2">
        <f t="shared" si="33"/>
        <v>-99</v>
      </c>
      <c r="AM153" s="41">
        <f t="shared" si="34"/>
        <v>-99</v>
      </c>
      <c r="AN153" s="26">
        <f t="shared" si="38"/>
        <v>93.00131162925854</v>
      </c>
    </row>
    <row r="154" spans="34:40" ht="12.75">
      <c r="AH154" s="1">
        <f t="shared" si="37"/>
        <v>150</v>
      </c>
      <c r="AI154" s="2">
        <f t="shared" si="35"/>
        <v>75</v>
      </c>
      <c r="AJ154" s="2">
        <f t="shared" si="36"/>
        <v>4.99868837074146</v>
      </c>
      <c r="AK154" s="41">
        <f t="shared" si="32"/>
        <v>0</v>
      </c>
      <c r="AL154" s="2">
        <f t="shared" si="33"/>
        <v>-99</v>
      </c>
      <c r="AM154" s="41">
        <f t="shared" si="34"/>
        <v>-99</v>
      </c>
      <c r="AN154" s="26">
        <f t="shared" si="38"/>
        <v>93.00131162925854</v>
      </c>
    </row>
    <row r="155" spans="34:40" ht="12.75">
      <c r="AH155" s="1">
        <f t="shared" si="37"/>
        <v>151</v>
      </c>
      <c r="AI155" s="2">
        <f t="shared" si="35"/>
        <v>75.5</v>
      </c>
      <c r="AJ155" s="2">
        <f t="shared" si="36"/>
        <v>4.99868837074146</v>
      </c>
      <c r="AK155" s="41">
        <f t="shared" si="32"/>
        <v>0</v>
      </c>
      <c r="AL155" s="2">
        <f t="shared" si="33"/>
        <v>-99</v>
      </c>
      <c r="AM155" s="41">
        <f t="shared" si="34"/>
        <v>-99</v>
      </c>
      <c r="AN155" s="26">
        <f t="shared" si="38"/>
        <v>93.00131162925854</v>
      </c>
    </row>
    <row r="156" spans="34:40" ht="12.75">
      <c r="AH156" s="1">
        <f t="shared" si="37"/>
        <v>152</v>
      </c>
      <c r="AI156" s="2">
        <f t="shared" si="35"/>
        <v>76</v>
      </c>
      <c r="AJ156" s="2">
        <f t="shared" si="36"/>
        <v>4.99868837074146</v>
      </c>
      <c r="AK156" s="41">
        <f t="shared" si="32"/>
        <v>0</v>
      </c>
      <c r="AL156" s="2">
        <f t="shared" si="33"/>
        <v>-99</v>
      </c>
      <c r="AM156" s="41">
        <f t="shared" si="34"/>
        <v>-99</v>
      </c>
      <c r="AN156" s="26">
        <f t="shared" si="38"/>
        <v>93.00131162925854</v>
      </c>
    </row>
    <row r="157" spans="34:40" ht="12.75">
      <c r="AH157" s="1">
        <f t="shared" si="37"/>
        <v>153</v>
      </c>
      <c r="AI157" s="2">
        <f t="shared" si="35"/>
        <v>76.5</v>
      </c>
      <c r="AJ157" s="2">
        <f t="shared" si="36"/>
        <v>4.99868837074146</v>
      </c>
      <c r="AK157" s="41">
        <f t="shared" si="32"/>
        <v>0</v>
      </c>
      <c r="AL157" s="2">
        <f t="shared" si="33"/>
        <v>-99</v>
      </c>
      <c r="AM157" s="41">
        <f t="shared" si="34"/>
        <v>-99</v>
      </c>
      <c r="AN157" s="26">
        <f t="shared" si="38"/>
        <v>93.00131162925854</v>
      </c>
    </row>
    <row r="158" spans="34:40" ht="12.75">
      <c r="AH158" s="1">
        <f t="shared" si="37"/>
        <v>154</v>
      </c>
      <c r="AI158" s="2">
        <f t="shared" si="35"/>
        <v>77</v>
      </c>
      <c r="AJ158" s="2">
        <f t="shared" si="36"/>
        <v>4.99868837074146</v>
      </c>
      <c r="AK158" s="41">
        <f t="shared" si="32"/>
        <v>0</v>
      </c>
      <c r="AL158" s="2">
        <f t="shared" si="33"/>
        <v>-99</v>
      </c>
      <c r="AM158" s="41">
        <f t="shared" si="34"/>
        <v>-99</v>
      </c>
      <c r="AN158" s="26">
        <f t="shared" si="38"/>
        <v>93.00131162925854</v>
      </c>
    </row>
    <row r="159" spans="34:40" ht="12.75">
      <c r="AH159" s="1">
        <f t="shared" si="37"/>
        <v>155</v>
      </c>
      <c r="AI159" s="2">
        <f t="shared" si="35"/>
        <v>77.5</v>
      </c>
      <c r="AJ159" s="2">
        <f t="shared" si="36"/>
        <v>4.99868837074146</v>
      </c>
      <c r="AK159" s="41">
        <f t="shared" si="32"/>
        <v>0</v>
      </c>
      <c r="AL159" s="2">
        <f t="shared" si="33"/>
        <v>-99</v>
      </c>
      <c r="AM159" s="41">
        <f t="shared" si="34"/>
        <v>-99</v>
      </c>
      <c r="AN159" s="26">
        <f t="shared" si="38"/>
        <v>93.00131162925854</v>
      </c>
    </row>
    <row r="160" spans="34:40" ht="12.75">
      <c r="AH160" s="1">
        <f t="shared" si="37"/>
        <v>156</v>
      </c>
      <c r="AI160" s="2">
        <f t="shared" si="35"/>
        <v>78</v>
      </c>
      <c r="AJ160" s="2">
        <f t="shared" si="36"/>
        <v>4.99868837074146</v>
      </c>
      <c r="AK160" s="41">
        <f t="shared" si="32"/>
        <v>0</v>
      </c>
      <c r="AL160" s="2">
        <f t="shared" si="33"/>
        <v>-99</v>
      </c>
      <c r="AM160" s="41">
        <f t="shared" si="34"/>
        <v>-99</v>
      </c>
      <c r="AN160" s="26">
        <f t="shared" si="38"/>
        <v>93.00131162925854</v>
      </c>
    </row>
    <row r="161" spans="34:40" ht="12.75">
      <c r="AH161" s="1">
        <f t="shared" si="37"/>
        <v>157</v>
      </c>
      <c r="AI161" s="2">
        <f t="shared" si="35"/>
        <v>78.5</v>
      </c>
      <c r="AJ161" s="2">
        <f t="shared" si="36"/>
        <v>4.99868837074146</v>
      </c>
      <c r="AK161" s="41">
        <f t="shared" si="32"/>
        <v>0</v>
      </c>
      <c r="AL161" s="2">
        <f t="shared" si="33"/>
        <v>-99</v>
      </c>
      <c r="AM161" s="41">
        <f t="shared" si="34"/>
        <v>-99</v>
      </c>
      <c r="AN161" s="26">
        <f t="shared" si="38"/>
        <v>93.00131162925854</v>
      </c>
    </row>
    <row r="162" spans="34:40" ht="12.75">
      <c r="AH162" s="1">
        <f t="shared" si="37"/>
        <v>158</v>
      </c>
      <c r="AI162" s="2">
        <f t="shared" si="35"/>
        <v>79</v>
      </c>
      <c r="AJ162" s="2">
        <f t="shared" si="36"/>
        <v>4.99868837074146</v>
      </c>
      <c r="AK162" s="41">
        <f t="shared" si="32"/>
        <v>0</v>
      </c>
      <c r="AL162" s="2">
        <f t="shared" si="33"/>
        <v>-99</v>
      </c>
      <c r="AM162" s="41">
        <f t="shared" si="34"/>
        <v>-99</v>
      </c>
      <c r="AN162" s="26">
        <f t="shared" si="38"/>
        <v>93.00131162925854</v>
      </c>
    </row>
    <row r="163" spans="34:40" ht="12.75">
      <c r="AH163" s="1">
        <f t="shared" si="37"/>
        <v>159</v>
      </c>
      <c r="AI163" s="2">
        <f t="shared" si="35"/>
        <v>79.5</v>
      </c>
      <c r="AJ163" s="2">
        <f t="shared" si="36"/>
        <v>4.99868837074146</v>
      </c>
      <c r="AK163" s="41">
        <f t="shared" si="32"/>
        <v>0</v>
      </c>
      <c r="AL163" s="2">
        <f t="shared" si="33"/>
        <v>-99</v>
      </c>
      <c r="AM163" s="41">
        <f t="shared" si="34"/>
        <v>-99</v>
      </c>
      <c r="AN163" s="26">
        <f t="shared" si="38"/>
        <v>93.00131162925854</v>
      </c>
    </row>
    <row r="164" spans="34:40" ht="12.75">
      <c r="AH164" s="1">
        <f t="shared" si="37"/>
        <v>160</v>
      </c>
      <c r="AI164" s="2">
        <f t="shared" si="35"/>
        <v>80</v>
      </c>
      <c r="AJ164" s="2">
        <f t="shared" si="36"/>
        <v>4.99868837074146</v>
      </c>
      <c r="AK164" s="41">
        <f t="shared" si="32"/>
        <v>0</v>
      </c>
      <c r="AL164" s="2">
        <f t="shared" si="33"/>
        <v>-99</v>
      </c>
      <c r="AM164" s="41">
        <f t="shared" si="34"/>
        <v>-99</v>
      </c>
      <c r="AN164" s="26">
        <f t="shared" si="38"/>
        <v>93.00131162925854</v>
      </c>
    </row>
    <row r="165" spans="34:40" ht="12.75">
      <c r="AH165" s="1">
        <f t="shared" si="37"/>
        <v>161</v>
      </c>
      <c r="AI165" s="2">
        <f t="shared" si="35"/>
        <v>80.5</v>
      </c>
      <c r="AJ165" s="2">
        <f t="shared" si="36"/>
        <v>4.99868837074146</v>
      </c>
      <c r="AK165" s="41">
        <f t="shared" si="32"/>
        <v>0</v>
      </c>
      <c r="AL165" s="2">
        <f t="shared" si="33"/>
        <v>-99</v>
      </c>
      <c r="AM165" s="41">
        <f t="shared" si="34"/>
        <v>-99</v>
      </c>
      <c r="AN165" s="26">
        <f t="shared" si="38"/>
        <v>93.00131162925854</v>
      </c>
    </row>
    <row r="166" spans="34:40" ht="12.75">
      <c r="AH166" s="1">
        <f t="shared" si="37"/>
        <v>162</v>
      </c>
      <c r="AI166" s="2">
        <f t="shared" si="35"/>
        <v>81</v>
      </c>
      <c r="AJ166" s="2">
        <f t="shared" si="36"/>
        <v>4.99868837074146</v>
      </c>
      <c r="AK166" s="41">
        <f t="shared" si="32"/>
        <v>0</v>
      </c>
      <c r="AL166" s="2">
        <f t="shared" si="33"/>
        <v>-99</v>
      </c>
      <c r="AM166" s="41">
        <f t="shared" si="34"/>
        <v>-99</v>
      </c>
      <c r="AN166" s="26">
        <f t="shared" si="38"/>
        <v>93.00131162925854</v>
      </c>
    </row>
    <row r="167" spans="34:40" ht="12.75">
      <c r="AH167" s="1">
        <f t="shared" si="37"/>
        <v>163</v>
      </c>
      <c r="AI167" s="2">
        <f t="shared" si="35"/>
        <v>81.5</v>
      </c>
      <c r="AJ167" s="2">
        <f t="shared" si="36"/>
        <v>4.99868837074146</v>
      </c>
      <c r="AK167" s="41">
        <f t="shared" si="32"/>
        <v>0</v>
      </c>
      <c r="AL167" s="2">
        <f t="shared" si="33"/>
        <v>-99</v>
      </c>
      <c r="AM167" s="41">
        <f t="shared" si="34"/>
        <v>-99</v>
      </c>
      <c r="AN167" s="26">
        <f t="shared" si="38"/>
        <v>93.00131162925854</v>
      </c>
    </row>
    <row r="168" spans="34:40" ht="12.75">
      <c r="AH168" s="1">
        <f t="shared" si="37"/>
        <v>164</v>
      </c>
      <c r="AI168" s="2">
        <f t="shared" si="35"/>
        <v>82</v>
      </c>
      <c r="AJ168" s="2">
        <f t="shared" si="36"/>
        <v>4.99868837074146</v>
      </c>
      <c r="AK168" s="41">
        <f t="shared" si="32"/>
        <v>0</v>
      </c>
      <c r="AL168" s="2">
        <f t="shared" si="33"/>
        <v>-99</v>
      </c>
      <c r="AM168" s="41">
        <f t="shared" si="34"/>
        <v>-99</v>
      </c>
      <c r="AN168" s="26">
        <f t="shared" si="38"/>
        <v>93.00131162925854</v>
      </c>
    </row>
    <row r="169" spans="34:40" ht="12.75">
      <c r="AH169" s="1">
        <f t="shared" si="37"/>
        <v>165</v>
      </c>
      <c r="AI169" s="2">
        <f t="shared" si="35"/>
        <v>82.5</v>
      </c>
      <c r="AJ169" s="2">
        <f t="shared" si="36"/>
        <v>4.99868837074146</v>
      </c>
      <c r="AK169" s="41">
        <f t="shared" si="32"/>
        <v>0</v>
      </c>
      <c r="AL169" s="2">
        <f t="shared" si="33"/>
        <v>-99</v>
      </c>
      <c r="AM169" s="41">
        <f t="shared" si="34"/>
        <v>-99</v>
      </c>
      <c r="AN169" s="26">
        <f t="shared" si="38"/>
        <v>93.00131162925854</v>
      </c>
    </row>
    <row r="170" spans="34:40" ht="12.75">
      <c r="AH170" s="1">
        <f t="shared" si="37"/>
        <v>166</v>
      </c>
      <c r="AI170" s="2">
        <f t="shared" si="35"/>
        <v>83</v>
      </c>
      <c r="AJ170" s="2">
        <f t="shared" si="36"/>
        <v>4.99868837074146</v>
      </c>
      <c r="AK170" s="41">
        <f t="shared" si="32"/>
        <v>0</v>
      </c>
      <c r="AL170" s="2">
        <f t="shared" si="33"/>
        <v>-99</v>
      </c>
      <c r="AM170" s="41">
        <f t="shared" si="34"/>
        <v>-99</v>
      </c>
      <c r="AN170" s="26">
        <f t="shared" si="38"/>
        <v>93.00131162925854</v>
      </c>
    </row>
    <row r="171" spans="34:40" ht="12.75">
      <c r="AH171" s="1">
        <f t="shared" si="37"/>
        <v>167</v>
      </c>
      <c r="AI171" s="2">
        <f t="shared" si="35"/>
        <v>83.5</v>
      </c>
      <c r="AJ171" s="2">
        <f t="shared" si="36"/>
        <v>4.99868837074146</v>
      </c>
      <c r="AK171" s="41">
        <f t="shared" si="32"/>
        <v>0</v>
      </c>
      <c r="AL171" s="2">
        <f t="shared" si="33"/>
        <v>-99</v>
      </c>
      <c r="AM171" s="41">
        <f t="shared" si="34"/>
        <v>-99</v>
      </c>
      <c r="AN171" s="26">
        <f t="shared" si="38"/>
        <v>93.00131162925854</v>
      </c>
    </row>
    <row r="172" spans="34:40" ht="12.75">
      <c r="AH172" s="1">
        <f t="shared" si="37"/>
        <v>168</v>
      </c>
      <c r="AI172" s="2">
        <f t="shared" si="35"/>
        <v>84</v>
      </c>
      <c r="AJ172" s="2">
        <f t="shared" si="36"/>
        <v>4.99868837074146</v>
      </c>
      <c r="AK172" s="41">
        <f t="shared" si="32"/>
        <v>0</v>
      </c>
      <c r="AL172" s="2">
        <f t="shared" si="33"/>
        <v>-99</v>
      </c>
      <c r="AM172" s="41">
        <f t="shared" si="34"/>
        <v>-99</v>
      </c>
      <c r="AN172" s="26">
        <f t="shared" si="38"/>
        <v>93.00131162925854</v>
      </c>
    </row>
    <row r="173" spans="34:40" ht="12.75">
      <c r="AH173" s="1">
        <f t="shared" si="37"/>
        <v>169</v>
      </c>
      <c r="AI173" s="2">
        <f t="shared" si="35"/>
        <v>84.5</v>
      </c>
      <c r="AJ173" s="2">
        <f t="shared" si="36"/>
        <v>4.99868837074146</v>
      </c>
      <c r="AK173" s="41">
        <f t="shared" si="32"/>
        <v>0</v>
      </c>
      <c r="AL173" s="2">
        <f t="shared" si="33"/>
        <v>-99</v>
      </c>
      <c r="AM173" s="41">
        <f t="shared" si="34"/>
        <v>-99</v>
      </c>
      <c r="AN173" s="26">
        <f t="shared" si="38"/>
        <v>93.00131162925854</v>
      </c>
    </row>
    <row r="174" spans="34:40" ht="12.75">
      <c r="AH174" s="1">
        <f t="shared" si="37"/>
        <v>170</v>
      </c>
      <c r="AI174" s="2">
        <f t="shared" si="35"/>
        <v>85</v>
      </c>
      <c r="AJ174" s="2">
        <f t="shared" si="36"/>
        <v>4.99868837074146</v>
      </c>
      <c r="AK174" s="41">
        <f t="shared" si="32"/>
        <v>0</v>
      </c>
      <c r="AL174" s="2">
        <f t="shared" si="33"/>
        <v>-99</v>
      </c>
      <c r="AM174" s="41">
        <f t="shared" si="34"/>
        <v>-99</v>
      </c>
      <c r="AN174" s="26">
        <f t="shared" si="38"/>
        <v>93.00131162925854</v>
      </c>
    </row>
    <row r="175" spans="34:40" ht="12.75">
      <c r="AH175" s="1">
        <f t="shared" si="37"/>
        <v>171</v>
      </c>
      <c r="AI175" s="2">
        <f t="shared" si="35"/>
        <v>85.5</v>
      </c>
      <c r="AJ175" s="2">
        <f t="shared" si="36"/>
        <v>4.99868837074146</v>
      </c>
      <c r="AK175" s="41">
        <f t="shared" si="32"/>
        <v>0</v>
      </c>
      <c r="AL175" s="2">
        <f t="shared" si="33"/>
        <v>-99</v>
      </c>
      <c r="AM175" s="41">
        <f t="shared" si="34"/>
        <v>-99</v>
      </c>
      <c r="AN175" s="26">
        <f t="shared" si="38"/>
        <v>93.00131162925854</v>
      </c>
    </row>
    <row r="176" spans="34:40" ht="12.75">
      <c r="AH176" s="1">
        <f t="shared" si="37"/>
        <v>172</v>
      </c>
      <c r="AI176" s="2">
        <f t="shared" si="35"/>
        <v>86</v>
      </c>
      <c r="AJ176" s="2">
        <f t="shared" si="36"/>
        <v>4.99868837074146</v>
      </c>
      <c r="AK176" s="41">
        <f t="shared" si="32"/>
        <v>0</v>
      </c>
      <c r="AL176" s="2">
        <f t="shared" si="33"/>
        <v>-99</v>
      </c>
      <c r="AM176" s="41">
        <f t="shared" si="34"/>
        <v>-99</v>
      </c>
      <c r="AN176" s="26">
        <f t="shared" si="38"/>
        <v>93.00131162925854</v>
      </c>
    </row>
    <row r="177" spans="34:40" ht="12.75">
      <c r="AH177" s="1">
        <f t="shared" si="37"/>
        <v>173</v>
      </c>
      <c r="AI177" s="2">
        <f t="shared" si="35"/>
        <v>86.5</v>
      </c>
      <c r="AJ177" s="2">
        <f t="shared" si="36"/>
        <v>4.99868837074146</v>
      </c>
      <c r="AK177" s="41">
        <f t="shared" si="32"/>
        <v>0</v>
      </c>
      <c r="AL177" s="2">
        <f t="shared" si="33"/>
        <v>-99</v>
      </c>
      <c r="AM177" s="41">
        <f t="shared" si="34"/>
        <v>-99</v>
      </c>
      <c r="AN177" s="26">
        <f t="shared" si="38"/>
        <v>93.00131162925854</v>
      </c>
    </row>
    <row r="178" spans="34:40" ht="12.75">
      <c r="AH178" s="1">
        <f t="shared" si="37"/>
        <v>174</v>
      </c>
      <c r="AI178" s="2">
        <f t="shared" si="35"/>
        <v>87</v>
      </c>
      <c r="AJ178" s="2">
        <f t="shared" si="36"/>
        <v>4.99868837074146</v>
      </c>
      <c r="AK178" s="41">
        <f t="shared" si="32"/>
        <v>0</v>
      </c>
      <c r="AL178" s="2">
        <f t="shared" si="33"/>
        <v>-99</v>
      </c>
      <c r="AM178" s="41">
        <f t="shared" si="34"/>
        <v>-99</v>
      </c>
      <c r="AN178" s="26">
        <f t="shared" si="38"/>
        <v>93.00131162925854</v>
      </c>
    </row>
    <row r="179" spans="34:40" ht="12.75">
      <c r="AH179" s="1">
        <f t="shared" si="37"/>
        <v>175</v>
      </c>
      <c r="AI179" s="2">
        <f t="shared" si="35"/>
        <v>87.5</v>
      </c>
      <c r="AJ179" s="2">
        <f t="shared" si="36"/>
        <v>4.99868837074146</v>
      </c>
      <c r="AK179" s="41">
        <f t="shared" si="32"/>
        <v>0</v>
      </c>
      <c r="AL179" s="2">
        <f t="shared" si="33"/>
        <v>-99</v>
      </c>
      <c r="AM179" s="41">
        <f t="shared" si="34"/>
        <v>-99</v>
      </c>
      <c r="AN179" s="26">
        <f t="shared" si="38"/>
        <v>93.00131162925854</v>
      </c>
    </row>
    <row r="180" spans="34:40" ht="12.75">
      <c r="AH180" s="1">
        <f t="shared" si="37"/>
        <v>176</v>
      </c>
      <c r="AI180" s="2">
        <f t="shared" si="35"/>
        <v>88</v>
      </c>
      <c r="AJ180" s="2">
        <f t="shared" si="36"/>
        <v>4.99868837074146</v>
      </c>
      <c r="AK180" s="41">
        <f t="shared" si="32"/>
        <v>0</v>
      </c>
      <c r="AL180" s="2">
        <f t="shared" si="33"/>
        <v>-99</v>
      </c>
      <c r="AM180" s="41">
        <f t="shared" si="34"/>
        <v>-99</v>
      </c>
      <c r="AN180" s="26">
        <f t="shared" si="38"/>
        <v>93.00131162925854</v>
      </c>
    </row>
    <row r="181" spans="34:40" ht="12.75">
      <c r="AH181" s="1">
        <f t="shared" si="37"/>
        <v>177</v>
      </c>
      <c r="AI181" s="2">
        <f t="shared" si="35"/>
        <v>88.5</v>
      </c>
      <c r="AJ181" s="2">
        <f t="shared" si="36"/>
        <v>4.99868837074146</v>
      </c>
      <c r="AK181" s="41">
        <f t="shared" si="32"/>
        <v>0</v>
      </c>
      <c r="AL181" s="2">
        <f t="shared" si="33"/>
        <v>-99</v>
      </c>
      <c r="AM181" s="41">
        <f t="shared" si="34"/>
        <v>-99</v>
      </c>
      <c r="AN181" s="26">
        <f t="shared" si="38"/>
        <v>93.00131162925854</v>
      </c>
    </row>
    <row r="182" spans="34:40" ht="12.75">
      <c r="AH182" s="1">
        <f t="shared" si="37"/>
        <v>178</v>
      </c>
      <c r="AI182" s="2">
        <f t="shared" si="35"/>
        <v>89</v>
      </c>
      <c r="AJ182" s="2">
        <f t="shared" si="36"/>
        <v>4.99868837074146</v>
      </c>
      <c r="AK182" s="41">
        <f t="shared" si="32"/>
        <v>0</v>
      </c>
      <c r="AL182" s="2">
        <f t="shared" si="33"/>
        <v>-99</v>
      </c>
      <c r="AM182" s="41">
        <f t="shared" si="34"/>
        <v>-99</v>
      </c>
      <c r="AN182" s="26">
        <f t="shared" si="38"/>
        <v>93.00131162925854</v>
      </c>
    </row>
    <row r="183" spans="34:40" ht="12.75">
      <c r="AH183" s="1">
        <f t="shared" si="37"/>
        <v>179</v>
      </c>
      <c r="AI183" s="2">
        <f t="shared" si="35"/>
        <v>89.5</v>
      </c>
      <c r="AJ183" s="2">
        <f t="shared" si="36"/>
        <v>4.99868837074146</v>
      </c>
      <c r="AK183" s="41">
        <f t="shared" si="32"/>
        <v>0</v>
      </c>
      <c r="AL183" s="2">
        <f t="shared" si="33"/>
        <v>-99</v>
      </c>
      <c r="AM183" s="41">
        <f t="shared" si="34"/>
        <v>-99</v>
      </c>
      <c r="AN183" s="26">
        <f t="shared" si="38"/>
        <v>93.00131162925854</v>
      </c>
    </row>
    <row r="184" spans="34:40" ht="12.75">
      <c r="AH184" s="1">
        <f t="shared" si="37"/>
        <v>180</v>
      </c>
      <c r="AI184" s="2">
        <f t="shared" si="35"/>
        <v>90</v>
      </c>
      <c r="AJ184" s="2">
        <f t="shared" si="36"/>
        <v>4.99868837074146</v>
      </c>
      <c r="AK184" s="41">
        <f t="shared" si="32"/>
        <v>0</v>
      </c>
      <c r="AL184" s="2">
        <f t="shared" si="33"/>
        <v>-99</v>
      </c>
      <c r="AM184" s="41">
        <f t="shared" si="34"/>
        <v>-99</v>
      </c>
      <c r="AN184" s="26">
        <f t="shared" si="38"/>
        <v>93.00131162925854</v>
      </c>
    </row>
    <row r="185" spans="34:40" ht="12.75">
      <c r="AH185" s="1">
        <f t="shared" si="37"/>
        <v>181</v>
      </c>
      <c r="AI185" s="2">
        <f t="shared" si="35"/>
        <v>90.5</v>
      </c>
      <c r="AJ185" s="2">
        <f t="shared" si="36"/>
        <v>4.99868837074146</v>
      </c>
      <c r="AK185" s="41">
        <f t="shared" si="32"/>
        <v>0</v>
      </c>
      <c r="AL185" s="2">
        <f t="shared" si="33"/>
        <v>-99</v>
      </c>
      <c r="AM185" s="41">
        <f t="shared" si="34"/>
        <v>-99</v>
      </c>
      <c r="AN185" s="26">
        <f t="shared" si="38"/>
        <v>93.00131162925854</v>
      </c>
    </row>
    <row r="186" spans="34:40" ht="12.75">
      <c r="AH186" s="1">
        <f t="shared" si="37"/>
        <v>182</v>
      </c>
      <c r="AI186" s="2">
        <f t="shared" si="35"/>
        <v>91</v>
      </c>
      <c r="AJ186" s="2">
        <f t="shared" si="36"/>
        <v>4.99868837074146</v>
      </c>
      <c r="AK186" s="41">
        <f t="shared" si="32"/>
        <v>0</v>
      </c>
      <c r="AL186" s="2">
        <f t="shared" si="33"/>
        <v>-99</v>
      </c>
      <c r="AM186" s="41">
        <f t="shared" si="34"/>
        <v>-99</v>
      </c>
      <c r="AN186" s="26">
        <f t="shared" si="38"/>
        <v>93.00131162925854</v>
      </c>
    </row>
    <row r="187" spans="34:40" ht="12.75">
      <c r="AH187" s="1">
        <f t="shared" si="37"/>
        <v>183</v>
      </c>
      <c r="AI187" s="2">
        <f t="shared" si="35"/>
        <v>91.5</v>
      </c>
      <c r="AJ187" s="2">
        <f t="shared" si="36"/>
        <v>4.99868837074146</v>
      </c>
      <c r="AK187" s="41">
        <f t="shared" si="32"/>
        <v>0</v>
      </c>
      <c r="AL187" s="2">
        <f t="shared" si="33"/>
        <v>-99</v>
      </c>
      <c r="AM187" s="41">
        <f t="shared" si="34"/>
        <v>-99</v>
      </c>
      <c r="AN187" s="26">
        <f t="shared" si="38"/>
        <v>93.00131162925854</v>
      </c>
    </row>
    <row r="188" spans="34:40" ht="12.75">
      <c r="AH188" s="1">
        <f t="shared" si="37"/>
        <v>184</v>
      </c>
      <c r="AI188" s="2">
        <f t="shared" si="35"/>
        <v>92</v>
      </c>
      <c r="AJ188" s="2">
        <f t="shared" si="36"/>
        <v>4.99868837074146</v>
      </c>
      <c r="AK188" s="41">
        <f t="shared" si="32"/>
        <v>0</v>
      </c>
      <c r="AL188" s="2">
        <f t="shared" si="33"/>
        <v>-99</v>
      </c>
      <c r="AM188" s="41">
        <f t="shared" si="34"/>
        <v>-99</v>
      </c>
      <c r="AN188" s="26">
        <f t="shared" si="38"/>
        <v>93.00131162925854</v>
      </c>
    </row>
    <row r="189" spans="34:40" ht="12.75">
      <c r="AH189" s="1">
        <f t="shared" si="37"/>
        <v>185</v>
      </c>
      <c r="AI189" s="2">
        <f t="shared" si="35"/>
        <v>92.5</v>
      </c>
      <c r="AJ189" s="2">
        <f t="shared" si="36"/>
        <v>4.99868837074146</v>
      </c>
      <c r="AK189" s="41">
        <f t="shared" si="32"/>
        <v>0</v>
      </c>
      <c r="AL189" s="2">
        <f t="shared" si="33"/>
        <v>-99</v>
      </c>
      <c r="AM189" s="41">
        <f t="shared" si="34"/>
        <v>-99</v>
      </c>
      <c r="AN189" s="26">
        <f t="shared" si="38"/>
        <v>93.00131162925854</v>
      </c>
    </row>
    <row r="190" spans="34:40" ht="12.75">
      <c r="AH190" s="1">
        <f t="shared" si="37"/>
        <v>186</v>
      </c>
      <c r="AI190" s="2">
        <f t="shared" si="35"/>
        <v>93</v>
      </c>
      <c r="AJ190" s="2">
        <f t="shared" si="36"/>
        <v>4.99868837074146</v>
      </c>
      <c r="AK190" s="41">
        <f t="shared" si="32"/>
        <v>0</v>
      </c>
      <c r="AL190" s="2">
        <f t="shared" si="33"/>
        <v>-99</v>
      </c>
      <c r="AM190" s="41">
        <f t="shared" si="34"/>
        <v>-99</v>
      </c>
      <c r="AN190" s="26">
        <f t="shared" si="38"/>
        <v>93.00131162925854</v>
      </c>
    </row>
    <row r="191" spans="34:40" ht="12.75">
      <c r="AH191" s="1">
        <f t="shared" si="37"/>
        <v>187</v>
      </c>
      <c r="AI191" s="2">
        <f t="shared" si="35"/>
        <v>93.5</v>
      </c>
      <c r="AJ191" s="2">
        <f t="shared" si="36"/>
        <v>4.99868837074146</v>
      </c>
      <c r="AK191" s="41">
        <f t="shared" si="32"/>
        <v>0</v>
      </c>
      <c r="AL191" s="2">
        <f t="shared" si="33"/>
        <v>-99</v>
      </c>
      <c r="AM191" s="41">
        <f t="shared" si="34"/>
        <v>-99</v>
      </c>
      <c r="AN191" s="26">
        <f t="shared" si="38"/>
        <v>93.00131162925854</v>
      </c>
    </row>
    <row r="192" spans="34:40" ht="12.75">
      <c r="AH192" s="1">
        <f t="shared" si="37"/>
        <v>188</v>
      </c>
      <c r="AI192" s="2">
        <f t="shared" si="35"/>
        <v>94</v>
      </c>
      <c r="AJ192" s="2">
        <f t="shared" si="36"/>
        <v>4.99868837074146</v>
      </c>
      <c r="AK192" s="41">
        <f t="shared" si="32"/>
        <v>0</v>
      </c>
      <c r="AL192" s="2">
        <f t="shared" si="33"/>
        <v>-99</v>
      </c>
      <c r="AM192" s="41">
        <f t="shared" si="34"/>
        <v>-99</v>
      </c>
      <c r="AN192" s="26">
        <f t="shared" si="38"/>
        <v>93.00131162925854</v>
      </c>
    </row>
    <row r="193" spans="34:40" ht="12.75">
      <c r="AH193" s="1">
        <f t="shared" si="37"/>
        <v>189</v>
      </c>
      <c r="AI193" s="2">
        <f t="shared" si="35"/>
        <v>94.5</v>
      </c>
      <c r="AJ193" s="2">
        <f t="shared" si="36"/>
        <v>4.99868837074146</v>
      </c>
      <c r="AK193" s="41">
        <f t="shared" si="32"/>
        <v>0</v>
      </c>
      <c r="AL193" s="2">
        <f t="shared" si="33"/>
        <v>-99</v>
      </c>
      <c r="AM193" s="41">
        <f t="shared" si="34"/>
        <v>-99</v>
      </c>
      <c r="AN193" s="26">
        <f t="shared" si="38"/>
        <v>93.00131162925854</v>
      </c>
    </row>
    <row r="194" spans="34:40" ht="12.75">
      <c r="AH194" s="1">
        <f t="shared" si="37"/>
        <v>190</v>
      </c>
      <c r="AI194" s="2">
        <f t="shared" si="35"/>
        <v>95</v>
      </c>
      <c r="AJ194" s="2">
        <f t="shared" si="36"/>
        <v>4.99868837074146</v>
      </c>
      <c r="AK194" s="41">
        <f t="shared" si="32"/>
        <v>0</v>
      </c>
      <c r="AL194" s="2">
        <f t="shared" si="33"/>
        <v>-99</v>
      </c>
      <c r="AM194" s="41">
        <f t="shared" si="34"/>
        <v>-99</v>
      </c>
      <c r="AN194" s="26">
        <f t="shared" si="38"/>
        <v>93.00131162925854</v>
      </c>
    </row>
    <row r="195" spans="34:40" ht="12.75">
      <c r="AH195" s="1">
        <f t="shared" si="37"/>
        <v>191</v>
      </c>
      <c r="AI195" s="2">
        <f t="shared" si="35"/>
        <v>95.5</v>
      </c>
      <c r="AJ195" s="2">
        <f t="shared" si="36"/>
        <v>4.99868837074146</v>
      </c>
      <c r="AK195" s="41">
        <f t="shared" si="32"/>
        <v>0</v>
      </c>
      <c r="AL195" s="2">
        <f t="shared" si="33"/>
        <v>-99</v>
      </c>
      <c r="AM195" s="41">
        <f t="shared" si="34"/>
        <v>-99</v>
      </c>
      <c r="AN195" s="26">
        <f t="shared" si="38"/>
        <v>93.00131162925854</v>
      </c>
    </row>
    <row r="196" spans="34:40" ht="12.75">
      <c r="AH196" s="1">
        <f t="shared" si="37"/>
        <v>192</v>
      </c>
      <c r="AI196" s="2">
        <f t="shared" si="35"/>
        <v>96</v>
      </c>
      <c r="AJ196" s="2">
        <f t="shared" si="36"/>
        <v>4.99868837074146</v>
      </c>
      <c r="AK196" s="41">
        <f aca="true" t="shared" si="39" ref="AK196:AK259">IF(AJ196&gt;=ha,-Dif_t*(ka*SQRT(AJ196-ha)+kb*SQRT(AJ196-hb)),IF(AJ196&gt;=hb,-Dif_t*kb*SQRT(AJ196-hb),0))</f>
        <v>0</v>
      </c>
      <c r="AL196" s="2">
        <f aca="true" t="shared" si="40" ref="AL196:AL259">IF(OR(AJ196=9999,AJ196&lt;=ha),-99,SQRT(2*g*(AJ196-ha)))</f>
        <v>-99</v>
      </c>
      <c r="AM196" s="41">
        <f aca="true" t="shared" si="41" ref="AM196:AM259">IF(OR(AJ196=9999,AJ196&lt;=hb),-99,SQRT(2*g*(AJ196-hb)))</f>
        <v>-99</v>
      </c>
      <c r="AN196" s="26">
        <f t="shared" si="38"/>
        <v>93.00131162925854</v>
      </c>
    </row>
    <row r="197" spans="34:40" ht="12.75">
      <c r="AH197" s="1">
        <f t="shared" si="37"/>
        <v>193</v>
      </c>
      <c r="AI197" s="2">
        <f aca="true" t="shared" si="42" ref="AI197:AI260">IF(AI196+Dif_t&gt;100,100,IF(AI196&lt;10,AI196+AJ$2,AI196+Dif_t))</f>
        <v>96.5</v>
      </c>
      <c r="AJ197" s="2">
        <f aca="true" t="shared" si="43" ref="AJ197:AJ260">IF(OR(AJ196=0,AJ196=9999),9999,IF(AJ196+AK196&lt;0,0,AJ196+AK196))</f>
        <v>4.99868837074146</v>
      </c>
      <c r="AK197" s="41">
        <f t="shared" si="39"/>
        <v>0</v>
      </c>
      <c r="AL197" s="2">
        <f t="shared" si="40"/>
        <v>-99</v>
      </c>
      <c r="AM197" s="41">
        <f t="shared" si="41"/>
        <v>-99</v>
      </c>
      <c r="AN197" s="26">
        <f t="shared" si="38"/>
        <v>93.00131162925854</v>
      </c>
    </row>
    <row r="198" spans="34:40" ht="12.75">
      <c r="AH198" s="1">
        <f aca="true" t="shared" si="44" ref="AH198:AH261">AH197+1</f>
        <v>194</v>
      </c>
      <c r="AI198" s="2">
        <f t="shared" si="42"/>
        <v>97</v>
      </c>
      <c r="AJ198" s="2">
        <f t="shared" si="43"/>
        <v>4.99868837074146</v>
      </c>
      <c r="AK198" s="41">
        <f t="shared" si="39"/>
        <v>0</v>
      </c>
      <c r="AL198" s="2">
        <f t="shared" si="40"/>
        <v>-99</v>
      </c>
      <c r="AM198" s="41">
        <f t="shared" si="41"/>
        <v>-99</v>
      </c>
      <c r="AN198" s="26">
        <f aca="true" t="shared" si="45" ref="AN198:AN261">IF(OR(AJ198=0,AJ198=9999),AN197+1,AJ$4-AJ198)</f>
        <v>93.00131162925854</v>
      </c>
    </row>
    <row r="199" spans="34:40" ht="12.75">
      <c r="AH199" s="1">
        <f t="shared" si="44"/>
        <v>195</v>
      </c>
      <c r="AI199" s="2">
        <f t="shared" si="42"/>
        <v>97.5</v>
      </c>
      <c r="AJ199" s="2">
        <f t="shared" si="43"/>
        <v>4.99868837074146</v>
      </c>
      <c r="AK199" s="41">
        <f t="shared" si="39"/>
        <v>0</v>
      </c>
      <c r="AL199" s="2">
        <f t="shared" si="40"/>
        <v>-99</v>
      </c>
      <c r="AM199" s="41">
        <f t="shared" si="41"/>
        <v>-99</v>
      </c>
      <c r="AN199" s="26">
        <f t="shared" si="45"/>
        <v>93.00131162925854</v>
      </c>
    </row>
    <row r="200" spans="34:40" ht="12.75">
      <c r="AH200" s="1">
        <f t="shared" si="44"/>
        <v>196</v>
      </c>
      <c r="AI200" s="2">
        <f t="shared" si="42"/>
        <v>98</v>
      </c>
      <c r="AJ200" s="2">
        <f t="shared" si="43"/>
        <v>4.99868837074146</v>
      </c>
      <c r="AK200" s="41">
        <f t="shared" si="39"/>
        <v>0</v>
      </c>
      <c r="AL200" s="2">
        <f t="shared" si="40"/>
        <v>-99</v>
      </c>
      <c r="AM200" s="41">
        <f t="shared" si="41"/>
        <v>-99</v>
      </c>
      <c r="AN200" s="26">
        <f t="shared" si="45"/>
        <v>93.00131162925854</v>
      </c>
    </row>
    <row r="201" spans="34:40" ht="12.75">
      <c r="AH201" s="1">
        <f t="shared" si="44"/>
        <v>197</v>
      </c>
      <c r="AI201" s="2">
        <f t="shared" si="42"/>
        <v>98.5</v>
      </c>
      <c r="AJ201" s="2">
        <f t="shared" si="43"/>
        <v>4.99868837074146</v>
      </c>
      <c r="AK201" s="41">
        <f t="shared" si="39"/>
        <v>0</v>
      </c>
      <c r="AL201" s="2">
        <f t="shared" si="40"/>
        <v>-99</v>
      </c>
      <c r="AM201" s="41">
        <f t="shared" si="41"/>
        <v>-99</v>
      </c>
      <c r="AN201" s="26">
        <f t="shared" si="45"/>
        <v>93.00131162925854</v>
      </c>
    </row>
    <row r="202" spans="34:40" ht="12.75">
      <c r="AH202" s="1">
        <f t="shared" si="44"/>
        <v>198</v>
      </c>
      <c r="AI202" s="2">
        <f t="shared" si="42"/>
        <v>99</v>
      </c>
      <c r="AJ202" s="2">
        <f t="shared" si="43"/>
        <v>4.99868837074146</v>
      </c>
      <c r="AK202" s="41">
        <f t="shared" si="39"/>
        <v>0</v>
      </c>
      <c r="AL202" s="2">
        <f t="shared" si="40"/>
        <v>-99</v>
      </c>
      <c r="AM202" s="41">
        <f t="shared" si="41"/>
        <v>-99</v>
      </c>
      <c r="AN202" s="26">
        <f t="shared" si="45"/>
        <v>93.00131162925854</v>
      </c>
    </row>
    <row r="203" spans="34:40" ht="12.75">
      <c r="AH203" s="1">
        <f t="shared" si="44"/>
        <v>199</v>
      </c>
      <c r="AI203" s="2">
        <f t="shared" si="42"/>
        <v>99.5</v>
      </c>
      <c r="AJ203" s="2">
        <f t="shared" si="43"/>
        <v>4.99868837074146</v>
      </c>
      <c r="AK203" s="41">
        <f t="shared" si="39"/>
        <v>0</v>
      </c>
      <c r="AL203" s="2">
        <f t="shared" si="40"/>
        <v>-99</v>
      </c>
      <c r="AM203" s="41">
        <f t="shared" si="41"/>
        <v>-99</v>
      </c>
      <c r="AN203" s="26">
        <f t="shared" si="45"/>
        <v>93.00131162925854</v>
      </c>
    </row>
    <row r="204" spans="34:40" ht="12.75">
      <c r="AH204" s="1">
        <f t="shared" si="44"/>
        <v>200</v>
      </c>
      <c r="AI204" s="2">
        <f t="shared" si="42"/>
        <v>100</v>
      </c>
      <c r="AJ204" s="2">
        <f t="shared" si="43"/>
        <v>4.99868837074146</v>
      </c>
      <c r="AK204" s="41">
        <f t="shared" si="39"/>
        <v>0</v>
      </c>
      <c r="AL204" s="2">
        <f t="shared" si="40"/>
        <v>-99</v>
      </c>
      <c r="AM204" s="41">
        <f t="shared" si="41"/>
        <v>-99</v>
      </c>
      <c r="AN204" s="26">
        <f t="shared" si="45"/>
        <v>93.00131162925854</v>
      </c>
    </row>
    <row r="205" spans="34:40" ht="12.75">
      <c r="AH205" s="1">
        <f t="shared" si="44"/>
        <v>201</v>
      </c>
      <c r="AI205" s="2">
        <f t="shared" si="42"/>
        <v>100</v>
      </c>
      <c r="AJ205" s="2">
        <f t="shared" si="43"/>
        <v>4.99868837074146</v>
      </c>
      <c r="AK205" s="41">
        <f t="shared" si="39"/>
        <v>0</v>
      </c>
      <c r="AL205" s="2">
        <f t="shared" si="40"/>
        <v>-99</v>
      </c>
      <c r="AM205" s="41">
        <f t="shared" si="41"/>
        <v>-99</v>
      </c>
      <c r="AN205" s="26">
        <f t="shared" si="45"/>
        <v>93.00131162925854</v>
      </c>
    </row>
    <row r="206" spans="34:40" ht="12.75">
      <c r="AH206" s="1">
        <f t="shared" si="44"/>
        <v>202</v>
      </c>
      <c r="AI206" s="2">
        <f t="shared" si="42"/>
        <v>100</v>
      </c>
      <c r="AJ206" s="2">
        <f t="shared" si="43"/>
        <v>4.99868837074146</v>
      </c>
      <c r="AK206" s="41">
        <f t="shared" si="39"/>
        <v>0</v>
      </c>
      <c r="AL206" s="2">
        <f t="shared" si="40"/>
        <v>-99</v>
      </c>
      <c r="AM206" s="41">
        <f t="shared" si="41"/>
        <v>-99</v>
      </c>
      <c r="AN206" s="26">
        <f t="shared" si="45"/>
        <v>93.00131162925854</v>
      </c>
    </row>
    <row r="207" spans="34:40" ht="12.75">
      <c r="AH207" s="1">
        <f t="shared" si="44"/>
        <v>203</v>
      </c>
      <c r="AI207" s="2">
        <f t="shared" si="42"/>
        <v>100</v>
      </c>
      <c r="AJ207" s="2">
        <f t="shared" si="43"/>
        <v>4.99868837074146</v>
      </c>
      <c r="AK207" s="41">
        <f t="shared" si="39"/>
        <v>0</v>
      </c>
      <c r="AL207" s="2">
        <f t="shared" si="40"/>
        <v>-99</v>
      </c>
      <c r="AM207" s="41">
        <f t="shared" si="41"/>
        <v>-99</v>
      </c>
      <c r="AN207" s="26">
        <f t="shared" si="45"/>
        <v>93.00131162925854</v>
      </c>
    </row>
    <row r="208" spans="34:40" ht="12.75">
      <c r="AH208" s="1">
        <f t="shared" si="44"/>
        <v>204</v>
      </c>
      <c r="AI208" s="2">
        <f t="shared" si="42"/>
        <v>100</v>
      </c>
      <c r="AJ208" s="2">
        <f t="shared" si="43"/>
        <v>4.99868837074146</v>
      </c>
      <c r="AK208" s="41">
        <f t="shared" si="39"/>
        <v>0</v>
      </c>
      <c r="AL208" s="2">
        <f t="shared" si="40"/>
        <v>-99</v>
      </c>
      <c r="AM208" s="41">
        <f t="shared" si="41"/>
        <v>-99</v>
      </c>
      <c r="AN208" s="26">
        <f t="shared" si="45"/>
        <v>93.00131162925854</v>
      </c>
    </row>
    <row r="209" spans="34:40" ht="12.75">
      <c r="AH209" s="1">
        <f t="shared" si="44"/>
        <v>205</v>
      </c>
      <c r="AI209" s="2">
        <f t="shared" si="42"/>
        <v>100</v>
      </c>
      <c r="AJ209" s="2">
        <f t="shared" si="43"/>
        <v>4.99868837074146</v>
      </c>
      <c r="AK209" s="41">
        <f t="shared" si="39"/>
        <v>0</v>
      </c>
      <c r="AL209" s="2">
        <f t="shared" si="40"/>
        <v>-99</v>
      </c>
      <c r="AM209" s="41">
        <f t="shared" si="41"/>
        <v>-99</v>
      </c>
      <c r="AN209" s="26">
        <f t="shared" si="45"/>
        <v>93.00131162925854</v>
      </c>
    </row>
    <row r="210" spans="34:40" ht="12.75">
      <c r="AH210" s="1">
        <f t="shared" si="44"/>
        <v>206</v>
      </c>
      <c r="AI210" s="2">
        <f t="shared" si="42"/>
        <v>100</v>
      </c>
      <c r="AJ210" s="2">
        <f t="shared" si="43"/>
        <v>4.99868837074146</v>
      </c>
      <c r="AK210" s="41">
        <f t="shared" si="39"/>
        <v>0</v>
      </c>
      <c r="AL210" s="2">
        <f t="shared" si="40"/>
        <v>-99</v>
      </c>
      <c r="AM210" s="41">
        <f t="shared" si="41"/>
        <v>-99</v>
      </c>
      <c r="AN210" s="26">
        <f t="shared" si="45"/>
        <v>93.00131162925854</v>
      </c>
    </row>
    <row r="211" spans="34:40" ht="12.75">
      <c r="AH211" s="1">
        <f t="shared" si="44"/>
        <v>207</v>
      </c>
      <c r="AI211" s="2">
        <f t="shared" si="42"/>
        <v>100</v>
      </c>
      <c r="AJ211" s="2">
        <f t="shared" si="43"/>
        <v>4.99868837074146</v>
      </c>
      <c r="AK211" s="41">
        <f t="shared" si="39"/>
        <v>0</v>
      </c>
      <c r="AL211" s="2">
        <f t="shared" si="40"/>
        <v>-99</v>
      </c>
      <c r="AM211" s="41">
        <f t="shared" si="41"/>
        <v>-99</v>
      </c>
      <c r="AN211" s="26">
        <f t="shared" si="45"/>
        <v>93.00131162925854</v>
      </c>
    </row>
    <row r="212" spans="34:40" ht="12.75">
      <c r="AH212" s="1">
        <f t="shared" si="44"/>
        <v>208</v>
      </c>
      <c r="AI212" s="2">
        <f t="shared" si="42"/>
        <v>100</v>
      </c>
      <c r="AJ212" s="2">
        <f t="shared" si="43"/>
        <v>4.99868837074146</v>
      </c>
      <c r="AK212" s="41">
        <f t="shared" si="39"/>
        <v>0</v>
      </c>
      <c r="AL212" s="2">
        <f t="shared" si="40"/>
        <v>-99</v>
      </c>
      <c r="AM212" s="41">
        <f t="shared" si="41"/>
        <v>-99</v>
      </c>
      <c r="AN212" s="26">
        <f t="shared" si="45"/>
        <v>93.00131162925854</v>
      </c>
    </row>
    <row r="213" spans="34:40" ht="12.75">
      <c r="AH213" s="1">
        <f t="shared" si="44"/>
        <v>209</v>
      </c>
      <c r="AI213" s="2">
        <f t="shared" si="42"/>
        <v>100</v>
      </c>
      <c r="AJ213" s="2">
        <f t="shared" si="43"/>
        <v>4.99868837074146</v>
      </c>
      <c r="AK213" s="41">
        <f t="shared" si="39"/>
        <v>0</v>
      </c>
      <c r="AL213" s="2">
        <f t="shared" si="40"/>
        <v>-99</v>
      </c>
      <c r="AM213" s="41">
        <f t="shared" si="41"/>
        <v>-99</v>
      </c>
      <c r="AN213" s="26">
        <f t="shared" si="45"/>
        <v>93.00131162925854</v>
      </c>
    </row>
    <row r="214" spans="34:40" ht="12.75">
      <c r="AH214" s="1">
        <f t="shared" si="44"/>
        <v>210</v>
      </c>
      <c r="AI214" s="2">
        <f t="shared" si="42"/>
        <v>100</v>
      </c>
      <c r="AJ214" s="2">
        <f t="shared" si="43"/>
        <v>4.99868837074146</v>
      </c>
      <c r="AK214" s="41">
        <f t="shared" si="39"/>
        <v>0</v>
      </c>
      <c r="AL214" s="2">
        <f t="shared" si="40"/>
        <v>-99</v>
      </c>
      <c r="AM214" s="41">
        <f t="shared" si="41"/>
        <v>-99</v>
      </c>
      <c r="AN214" s="26">
        <f t="shared" si="45"/>
        <v>93.00131162925854</v>
      </c>
    </row>
    <row r="215" spans="34:40" ht="12.75">
      <c r="AH215" s="1">
        <f t="shared" si="44"/>
        <v>211</v>
      </c>
      <c r="AI215" s="2">
        <f t="shared" si="42"/>
        <v>100</v>
      </c>
      <c r="AJ215" s="2">
        <f t="shared" si="43"/>
        <v>4.99868837074146</v>
      </c>
      <c r="AK215" s="41">
        <f t="shared" si="39"/>
        <v>0</v>
      </c>
      <c r="AL215" s="2">
        <f t="shared" si="40"/>
        <v>-99</v>
      </c>
      <c r="AM215" s="41">
        <f t="shared" si="41"/>
        <v>-99</v>
      </c>
      <c r="AN215" s="26">
        <f t="shared" si="45"/>
        <v>93.00131162925854</v>
      </c>
    </row>
    <row r="216" spans="34:40" ht="12.75">
      <c r="AH216" s="1">
        <f t="shared" si="44"/>
        <v>212</v>
      </c>
      <c r="AI216" s="2">
        <f t="shared" si="42"/>
        <v>100</v>
      </c>
      <c r="AJ216" s="2">
        <f t="shared" si="43"/>
        <v>4.99868837074146</v>
      </c>
      <c r="AK216" s="41">
        <f t="shared" si="39"/>
        <v>0</v>
      </c>
      <c r="AL216" s="2">
        <f t="shared" si="40"/>
        <v>-99</v>
      </c>
      <c r="AM216" s="41">
        <f t="shared" si="41"/>
        <v>-99</v>
      </c>
      <c r="AN216" s="26">
        <f t="shared" si="45"/>
        <v>93.00131162925854</v>
      </c>
    </row>
    <row r="217" spans="34:40" ht="12.75">
      <c r="AH217" s="1">
        <f t="shared" si="44"/>
        <v>213</v>
      </c>
      <c r="AI217" s="2">
        <f t="shared" si="42"/>
        <v>100</v>
      </c>
      <c r="AJ217" s="2">
        <f t="shared" si="43"/>
        <v>4.99868837074146</v>
      </c>
      <c r="AK217" s="41">
        <f t="shared" si="39"/>
        <v>0</v>
      </c>
      <c r="AL217" s="2">
        <f t="shared" si="40"/>
        <v>-99</v>
      </c>
      <c r="AM217" s="41">
        <f t="shared" si="41"/>
        <v>-99</v>
      </c>
      <c r="AN217" s="26">
        <f t="shared" si="45"/>
        <v>93.00131162925854</v>
      </c>
    </row>
    <row r="218" spans="34:40" ht="12.75">
      <c r="AH218" s="1">
        <f t="shared" si="44"/>
        <v>214</v>
      </c>
      <c r="AI218" s="2">
        <f t="shared" si="42"/>
        <v>100</v>
      </c>
      <c r="AJ218" s="2">
        <f t="shared" si="43"/>
        <v>4.99868837074146</v>
      </c>
      <c r="AK218" s="41">
        <f t="shared" si="39"/>
        <v>0</v>
      </c>
      <c r="AL218" s="2">
        <f t="shared" si="40"/>
        <v>-99</v>
      </c>
      <c r="AM218" s="41">
        <f t="shared" si="41"/>
        <v>-99</v>
      </c>
      <c r="AN218" s="26">
        <f t="shared" si="45"/>
        <v>93.00131162925854</v>
      </c>
    </row>
    <row r="219" spans="34:40" ht="12.75">
      <c r="AH219" s="1">
        <f t="shared" si="44"/>
        <v>215</v>
      </c>
      <c r="AI219" s="2">
        <f t="shared" si="42"/>
        <v>100</v>
      </c>
      <c r="AJ219" s="2">
        <f t="shared" si="43"/>
        <v>4.99868837074146</v>
      </c>
      <c r="AK219" s="41">
        <f t="shared" si="39"/>
        <v>0</v>
      </c>
      <c r="AL219" s="2">
        <f t="shared" si="40"/>
        <v>-99</v>
      </c>
      <c r="AM219" s="41">
        <f t="shared" si="41"/>
        <v>-99</v>
      </c>
      <c r="AN219" s="26">
        <f t="shared" si="45"/>
        <v>93.00131162925854</v>
      </c>
    </row>
    <row r="220" spans="34:40" ht="12.75">
      <c r="AH220" s="1">
        <f t="shared" si="44"/>
        <v>216</v>
      </c>
      <c r="AI220" s="2">
        <f t="shared" si="42"/>
        <v>100</v>
      </c>
      <c r="AJ220" s="2">
        <f t="shared" si="43"/>
        <v>4.99868837074146</v>
      </c>
      <c r="AK220" s="41">
        <f t="shared" si="39"/>
        <v>0</v>
      </c>
      <c r="AL220" s="2">
        <f t="shared" si="40"/>
        <v>-99</v>
      </c>
      <c r="AM220" s="41">
        <f t="shared" si="41"/>
        <v>-99</v>
      </c>
      <c r="AN220" s="26">
        <f t="shared" si="45"/>
        <v>93.00131162925854</v>
      </c>
    </row>
    <row r="221" spans="34:40" ht="12.75">
      <c r="AH221" s="1">
        <f t="shared" si="44"/>
        <v>217</v>
      </c>
      <c r="AI221" s="2">
        <f t="shared" si="42"/>
        <v>100</v>
      </c>
      <c r="AJ221" s="2">
        <f t="shared" si="43"/>
        <v>4.99868837074146</v>
      </c>
      <c r="AK221" s="41">
        <f t="shared" si="39"/>
        <v>0</v>
      </c>
      <c r="AL221" s="2">
        <f t="shared" si="40"/>
        <v>-99</v>
      </c>
      <c r="AM221" s="41">
        <f t="shared" si="41"/>
        <v>-99</v>
      </c>
      <c r="AN221" s="26">
        <f t="shared" si="45"/>
        <v>93.00131162925854</v>
      </c>
    </row>
    <row r="222" spans="34:40" ht="12.75">
      <c r="AH222" s="1">
        <f t="shared" si="44"/>
        <v>218</v>
      </c>
      <c r="AI222" s="2">
        <f t="shared" si="42"/>
        <v>100</v>
      </c>
      <c r="AJ222" s="2">
        <f t="shared" si="43"/>
        <v>4.99868837074146</v>
      </c>
      <c r="AK222" s="41">
        <f t="shared" si="39"/>
        <v>0</v>
      </c>
      <c r="AL222" s="2">
        <f t="shared" si="40"/>
        <v>-99</v>
      </c>
      <c r="AM222" s="41">
        <f t="shared" si="41"/>
        <v>-99</v>
      </c>
      <c r="AN222" s="26">
        <f t="shared" si="45"/>
        <v>93.00131162925854</v>
      </c>
    </row>
    <row r="223" spans="34:40" ht="12.75">
      <c r="AH223" s="1">
        <f t="shared" si="44"/>
        <v>219</v>
      </c>
      <c r="AI223" s="2">
        <f t="shared" si="42"/>
        <v>100</v>
      </c>
      <c r="AJ223" s="2">
        <f t="shared" si="43"/>
        <v>4.99868837074146</v>
      </c>
      <c r="AK223" s="41">
        <f t="shared" si="39"/>
        <v>0</v>
      </c>
      <c r="AL223" s="2">
        <f t="shared" si="40"/>
        <v>-99</v>
      </c>
      <c r="AM223" s="41">
        <f t="shared" si="41"/>
        <v>-99</v>
      </c>
      <c r="AN223" s="26">
        <f t="shared" si="45"/>
        <v>93.00131162925854</v>
      </c>
    </row>
    <row r="224" spans="34:40" ht="12.75">
      <c r="AH224" s="1">
        <f t="shared" si="44"/>
        <v>220</v>
      </c>
      <c r="AI224" s="2">
        <f t="shared" si="42"/>
        <v>100</v>
      </c>
      <c r="AJ224" s="2">
        <f t="shared" si="43"/>
        <v>4.99868837074146</v>
      </c>
      <c r="AK224" s="41">
        <f t="shared" si="39"/>
        <v>0</v>
      </c>
      <c r="AL224" s="2">
        <f t="shared" si="40"/>
        <v>-99</v>
      </c>
      <c r="AM224" s="41">
        <f t="shared" si="41"/>
        <v>-99</v>
      </c>
      <c r="AN224" s="26">
        <f t="shared" si="45"/>
        <v>93.00131162925854</v>
      </c>
    </row>
    <row r="225" spans="34:40" ht="12.75">
      <c r="AH225" s="1">
        <f t="shared" si="44"/>
        <v>221</v>
      </c>
      <c r="AI225" s="2">
        <f t="shared" si="42"/>
        <v>100</v>
      </c>
      <c r="AJ225" s="2">
        <f t="shared" si="43"/>
        <v>4.99868837074146</v>
      </c>
      <c r="AK225" s="41">
        <f t="shared" si="39"/>
        <v>0</v>
      </c>
      <c r="AL225" s="2">
        <f t="shared" si="40"/>
        <v>-99</v>
      </c>
      <c r="AM225" s="41">
        <f t="shared" si="41"/>
        <v>-99</v>
      </c>
      <c r="AN225" s="26">
        <f t="shared" si="45"/>
        <v>93.00131162925854</v>
      </c>
    </row>
    <row r="226" spans="34:40" ht="12.75">
      <c r="AH226" s="1">
        <f t="shared" si="44"/>
        <v>222</v>
      </c>
      <c r="AI226" s="2">
        <f t="shared" si="42"/>
        <v>100</v>
      </c>
      <c r="AJ226" s="2">
        <f t="shared" si="43"/>
        <v>4.99868837074146</v>
      </c>
      <c r="AK226" s="41">
        <f t="shared" si="39"/>
        <v>0</v>
      </c>
      <c r="AL226" s="2">
        <f t="shared" si="40"/>
        <v>-99</v>
      </c>
      <c r="AM226" s="41">
        <f t="shared" si="41"/>
        <v>-99</v>
      </c>
      <c r="AN226" s="26">
        <f t="shared" si="45"/>
        <v>93.00131162925854</v>
      </c>
    </row>
    <row r="227" spans="34:40" ht="12.75">
      <c r="AH227" s="1">
        <f t="shared" si="44"/>
        <v>223</v>
      </c>
      <c r="AI227" s="2">
        <f t="shared" si="42"/>
        <v>100</v>
      </c>
      <c r="AJ227" s="2">
        <f t="shared" si="43"/>
        <v>4.99868837074146</v>
      </c>
      <c r="AK227" s="41">
        <f t="shared" si="39"/>
        <v>0</v>
      </c>
      <c r="AL227" s="2">
        <f t="shared" si="40"/>
        <v>-99</v>
      </c>
      <c r="AM227" s="41">
        <f t="shared" si="41"/>
        <v>-99</v>
      </c>
      <c r="AN227" s="26">
        <f t="shared" si="45"/>
        <v>93.00131162925854</v>
      </c>
    </row>
    <row r="228" spans="34:40" ht="12.75">
      <c r="AH228" s="1">
        <f t="shared" si="44"/>
        <v>224</v>
      </c>
      <c r="AI228" s="2">
        <f t="shared" si="42"/>
        <v>100</v>
      </c>
      <c r="AJ228" s="2">
        <f t="shared" si="43"/>
        <v>4.99868837074146</v>
      </c>
      <c r="AK228" s="41">
        <f t="shared" si="39"/>
        <v>0</v>
      </c>
      <c r="AL228" s="2">
        <f t="shared" si="40"/>
        <v>-99</v>
      </c>
      <c r="AM228" s="41">
        <f t="shared" si="41"/>
        <v>-99</v>
      </c>
      <c r="AN228" s="26">
        <f t="shared" si="45"/>
        <v>93.00131162925854</v>
      </c>
    </row>
    <row r="229" spans="34:40" ht="12.75">
      <c r="AH229" s="1">
        <f t="shared" si="44"/>
        <v>225</v>
      </c>
      <c r="AI229" s="2">
        <f t="shared" si="42"/>
        <v>100</v>
      </c>
      <c r="AJ229" s="2">
        <f t="shared" si="43"/>
        <v>4.99868837074146</v>
      </c>
      <c r="AK229" s="41">
        <f t="shared" si="39"/>
        <v>0</v>
      </c>
      <c r="AL229" s="2">
        <f t="shared" si="40"/>
        <v>-99</v>
      </c>
      <c r="AM229" s="41">
        <f t="shared" si="41"/>
        <v>-99</v>
      </c>
      <c r="AN229" s="26">
        <f t="shared" si="45"/>
        <v>93.00131162925854</v>
      </c>
    </row>
    <row r="230" spans="34:40" ht="12.75">
      <c r="AH230" s="1">
        <f t="shared" si="44"/>
        <v>226</v>
      </c>
      <c r="AI230" s="2">
        <f t="shared" si="42"/>
        <v>100</v>
      </c>
      <c r="AJ230" s="2">
        <f t="shared" si="43"/>
        <v>4.99868837074146</v>
      </c>
      <c r="AK230" s="41">
        <f t="shared" si="39"/>
        <v>0</v>
      </c>
      <c r="AL230" s="2">
        <f t="shared" si="40"/>
        <v>-99</v>
      </c>
      <c r="AM230" s="41">
        <f t="shared" si="41"/>
        <v>-99</v>
      </c>
      <c r="AN230" s="26">
        <f t="shared" si="45"/>
        <v>93.00131162925854</v>
      </c>
    </row>
    <row r="231" spans="29:40" ht="12.75">
      <c r="AC231" s="5">
        <f>LOOKUP(AJ$4,$AN$4:$AN$1004,$AI$4:$AI$1004)</f>
        <v>100</v>
      </c>
      <c r="AH231" s="1">
        <f t="shared" si="44"/>
        <v>227</v>
      </c>
      <c r="AI231" s="2">
        <f t="shared" si="42"/>
        <v>100</v>
      </c>
      <c r="AJ231" s="2">
        <f t="shared" si="43"/>
        <v>4.99868837074146</v>
      </c>
      <c r="AK231" s="41">
        <f t="shared" si="39"/>
        <v>0</v>
      </c>
      <c r="AL231" s="2">
        <f t="shared" si="40"/>
        <v>-99</v>
      </c>
      <c r="AM231" s="41">
        <f t="shared" si="41"/>
        <v>-99</v>
      </c>
      <c r="AN231" s="26">
        <f t="shared" si="45"/>
        <v>93.00131162925854</v>
      </c>
    </row>
    <row r="232" spans="34:40" ht="12.75">
      <c r="AH232" s="1">
        <f t="shared" si="44"/>
        <v>228</v>
      </c>
      <c r="AI232" s="2">
        <f t="shared" si="42"/>
        <v>100</v>
      </c>
      <c r="AJ232" s="2">
        <f t="shared" si="43"/>
        <v>4.99868837074146</v>
      </c>
      <c r="AK232" s="41">
        <f t="shared" si="39"/>
        <v>0</v>
      </c>
      <c r="AL232" s="2">
        <f t="shared" si="40"/>
        <v>-99</v>
      </c>
      <c r="AM232" s="41">
        <f t="shared" si="41"/>
        <v>-99</v>
      </c>
      <c r="AN232" s="26">
        <f t="shared" si="45"/>
        <v>93.00131162925854</v>
      </c>
    </row>
    <row r="233" spans="29:40" ht="12.75">
      <c r="AC233" s="5">
        <f>LOOKUP(AJ$4,$AN$4:$AN$1004)</f>
        <v>93.00131162925854</v>
      </c>
      <c r="AH233" s="1">
        <f t="shared" si="44"/>
        <v>229</v>
      </c>
      <c r="AI233" s="2">
        <f t="shared" si="42"/>
        <v>100</v>
      </c>
      <c r="AJ233" s="2">
        <f t="shared" si="43"/>
        <v>4.99868837074146</v>
      </c>
      <c r="AK233" s="41">
        <f t="shared" si="39"/>
        <v>0</v>
      </c>
      <c r="AL233" s="2">
        <f t="shared" si="40"/>
        <v>-99</v>
      </c>
      <c r="AM233" s="41">
        <f t="shared" si="41"/>
        <v>-99</v>
      </c>
      <c r="AN233" s="26">
        <f t="shared" si="45"/>
        <v>93.00131162925854</v>
      </c>
    </row>
    <row r="234" spans="34:40" ht="12.75">
      <c r="AH234" s="1">
        <f t="shared" si="44"/>
        <v>230</v>
      </c>
      <c r="AI234" s="2">
        <f t="shared" si="42"/>
        <v>100</v>
      </c>
      <c r="AJ234" s="2">
        <f t="shared" si="43"/>
        <v>4.99868837074146</v>
      </c>
      <c r="AK234" s="41">
        <f t="shared" si="39"/>
        <v>0</v>
      </c>
      <c r="AL234" s="2">
        <f t="shared" si="40"/>
        <v>-99</v>
      </c>
      <c r="AM234" s="41">
        <f t="shared" si="41"/>
        <v>-99</v>
      </c>
      <c r="AN234" s="26">
        <f t="shared" si="45"/>
        <v>93.00131162925854</v>
      </c>
    </row>
    <row r="235" spans="34:40" ht="12.75">
      <c r="AH235" s="1">
        <f t="shared" si="44"/>
        <v>231</v>
      </c>
      <c r="AI235" s="2">
        <f t="shared" si="42"/>
        <v>100</v>
      </c>
      <c r="AJ235" s="2">
        <f t="shared" si="43"/>
        <v>4.99868837074146</v>
      </c>
      <c r="AK235" s="41">
        <f t="shared" si="39"/>
        <v>0</v>
      </c>
      <c r="AL235" s="2">
        <f t="shared" si="40"/>
        <v>-99</v>
      </c>
      <c r="AM235" s="41">
        <f t="shared" si="41"/>
        <v>-99</v>
      </c>
      <c r="AN235" s="26">
        <f t="shared" si="45"/>
        <v>93.00131162925854</v>
      </c>
    </row>
    <row r="236" spans="34:40" ht="12.75">
      <c r="AH236" s="1">
        <f t="shared" si="44"/>
        <v>232</v>
      </c>
      <c r="AI236" s="2">
        <f t="shared" si="42"/>
        <v>100</v>
      </c>
      <c r="AJ236" s="2">
        <f t="shared" si="43"/>
        <v>4.99868837074146</v>
      </c>
      <c r="AK236" s="41">
        <f t="shared" si="39"/>
        <v>0</v>
      </c>
      <c r="AL236" s="2">
        <f t="shared" si="40"/>
        <v>-99</v>
      </c>
      <c r="AM236" s="41">
        <f t="shared" si="41"/>
        <v>-99</v>
      </c>
      <c r="AN236" s="26">
        <f t="shared" si="45"/>
        <v>93.00131162925854</v>
      </c>
    </row>
    <row r="237" spans="34:40" ht="12.75">
      <c r="AH237" s="1">
        <f t="shared" si="44"/>
        <v>233</v>
      </c>
      <c r="AI237" s="2">
        <f t="shared" si="42"/>
        <v>100</v>
      </c>
      <c r="AJ237" s="2">
        <f t="shared" si="43"/>
        <v>4.99868837074146</v>
      </c>
      <c r="AK237" s="41">
        <f t="shared" si="39"/>
        <v>0</v>
      </c>
      <c r="AL237" s="2">
        <f t="shared" si="40"/>
        <v>-99</v>
      </c>
      <c r="AM237" s="41">
        <f t="shared" si="41"/>
        <v>-99</v>
      </c>
      <c r="AN237" s="26">
        <f t="shared" si="45"/>
        <v>93.00131162925854</v>
      </c>
    </row>
    <row r="238" spans="34:40" ht="12.75">
      <c r="AH238" s="1">
        <f t="shared" si="44"/>
        <v>234</v>
      </c>
      <c r="AI238" s="2">
        <f t="shared" si="42"/>
        <v>100</v>
      </c>
      <c r="AJ238" s="2">
        <f t="shared" si="43"/>
        <v>4.99868837074146</v>
      </c>
      <c r="AK238" s="41">
        <f t="shared" si="39"/>
        <v>0</v>
      </c>
      <c r="AL238" s="2">
        <f t="shared" si="40"/>
        <v>-99</v>
      </c>
      <c r="AM238" s="41">
        <f t="shared" si="41"/>
        <v>-99</v>
      </c>
      <c r="AN238" s="26">
        <f t="shared" si="45"/>
        <v>93.00131162925854</v>
      </c>
    </row>
    <row r="239" spans="34:40" ht="12.75">
      <c r="AH239" s="1">
        <f t="shared" si="44"/>
        <v>235</v>
      </c>
      <c r="AI239" s="2">
        <f t="shared" si="42"/>
        <v>100</v>
      </c>
      <c r="AJ239" s="2">
        <f t="shared" si="43"/>
        <v>4.99868837074146</v>
      </c>
      <c r="AK239" s="41">
        <f t="shared" si="39"/>
        <v>0</v>
      </c>
      <c r="AL239" s="2">
        <f t="shared" si="40"/>
        <v>-99</v>
      </c>
      <c r="AM239" s="41">
        <f t="shared" si="41"/>
        <v>-99</v>
      </c>
      <c r="AN239" s="26">
        <f t="shared" si="45"/>
        <v>93.00131162925854</v>
      </c>
    </row>
    <row r="240" spans="34:40" ht="12.75">
      <c r="AH240" s="1">
        <f t="shared" si="44"/>
        <v>236</v>
      </c>
      <c r="AI240" s="2">
        <f t="shared" si="42"/>
        <v>100</v>
      </c>
      <c r="AJ240" s="2">
        <f t="shared" si="43"/>
        <v>4.99868837074146</v>
      </c>
      <c r="AK240" s="41">
        <f t="shared" si="39"/>
        <v>0</v>
      </c>
      <c r="AL240" s="2">
        <f t="shared" si="40"/>
        <v>-99</v>
      </c>
      <c r="AM240" s="41">
        <f t="shared" si="41"/>
        <v>-99</v>
      </c>
      <c r="AN240" s="26">
        <f t="shared" si="45"/>
        <v>93.00131162925854</v>
      </c>
    </row>
    <row r="241" spans="34:40" ht="12.75">
      <c r="AH241" s="1">
        <f t="shared" si="44"/>
        <v>237</v>
      </c>
      <c r="AI241" s="2">
        <f t="shared" si="42"/>
        <v>100</v>
      </c>
      <c r="AJ241" s="2">
        <f t="shared" si="43"/>
        <v>4.99868837074146</v>
      </c>
      <c r="AK241" s="41">
        <f t="shared" si="39"/>
        <v>0</v>
      </c>
      <c r="AL241" s="2">
        <f t="shared" si="40"/>
        <v>-99</v>
      </c>
      <c r="AM241" s="41">
        <f t="shared" si="41"/>
        <v>-99</v>
      </c>
      <c r="AN241" s="26">
        <f t="shared" si="45"/>
        <v>93.00131162925854</v>
      </c>
    </row>
    <row r="242" spans="34:40" ht="12.75">
      <c r="AH242" s="1">
        <f t="shared" si="44"/>
        <v>238</v>
      </c>
      <c r="AI242" s="2">
        <f t="shared" si="42"/>
        <v>100</v>
      </c>
      <c r="AJ242" s="2">
        <f t="shared" si="43"/>
        <v>4.99868837074146</v>
      </c>
      <c r="AK242" s="41">
        <f t="shared" si="39"/>
        <v>0</v>
      </c>
      <c r="AL242" s="2">
        <f t="shared" si="40"/>
        <v>-99</v>
      </c>
      <c r="AM242" s="41">
        <f t="shared" si="41"/>
        <v>-99</v>
      </c>
      <c r="AN242" s="26">
        <f t="shared" si="45"/>
        <v>93.00131162925854</v>
      </c>
    </row>
    <row r="243" spans="34:40" ht="12.75">
      <c r="AH243" s="1">
        <f t="shared" si="44"/>
        <v>239</v>
      </c>
      <c r="AI243" s="2">
        <f t="shared" si="42"/>
        <v>100</v>
      </c>
      <c r="AJ243" s="2">
        <f t="shared" si="43"/>
        <v>4.99868837074146</v>
      </c>
      <c r="AK243" s="41">
        <f t="shared" si="39"/>
        <v>0</v>
      </c>
      <c r="AL243" s="2">
        <f t="shared" si="40"/>
        <v>-99</v>
      </c>
      <c r="AM243" s="41">
        <f t="shared" si="41"/>
        <v>-99</v>
      </c>
      <c r="AN243" s="26">
        <f t="shared" si="45"/>
        <v>93.00131162925854</v>
      </c>
    </row>
    <row r="244" spans="34:40" ht="12.75">
      <c r="AH244" s="1">
        <f t="shared" si="44"/>
        <v>240</v>
      </c>
      <c r="AI244" s="2">
        <f t="shared" si="42"/>
        <v>100</v>
      </c>
      <c r="AJ244" s="2">
        <f t="shared" si="43"/>
        <v>4.99868837074146</v>
      </c>
      <c r="AK244" s="41">
        <f t="shared" si="39"/>
        <v>0</v>
      </c>
      <c r="AL244" s="2">
        <f t="shared" si="40"/>
        <v>-99</v>
      </c>
      <c r="AM244" s="41">
        <f t="shared" si="41"/>
        <v>-99</v>
      </c>
      <c r="AN244" s="26">
        <f t="shared" si="45"/>
        <v>93.00131162925854</v>
      </c>
    </row>
    <row r="245" spans="34:40" ht="12.75">
      <c r="AH245" s="1">
        <f t="shared" si="44"/>
        <v>241</v>
      </c>
      <c r="AI245" s="2">
        <f t="shared" si="42"/>
        <v>100</v>
      </c>
      <c r="AJ245" s="2">
        <f t="shared" si="43"/>
        <v>4.99868837074146</v>
      </c>
      <c r="AK245" s="41">
        <f t="shared" si="39"/>
        <v>0</v>
      </c>
      <c r="AL245" s="2">
        <f t="shared" si="40"/>
        <v>-99</v>
      </c>
      <c r="AM245" s="41">
        <f t="shared" si="41"/>
        <v>-99</v>
      </c>
      <c r="AN245" s="26">
        <f t="shared" si="45"/>
        <v>93.00131162925854</v>
      </c>
    </row>
    <row r="246" spans="34:40" ht="12.75">
      <c r="AH246" s="1">
        <f t="shared" si="44"/>
        <v>242</v>
      </c>
      <c r="AI246" s="2">
        <f t="shared" si="42"/>
        <v>100</v>
      </c>
      <c r="AJ246" s="2">
        <f t="shared" si="43"/>
        <v>4.99868837074146</v>
      </c>
      <c r="AK246" s="41">
        <f t="shared" si="39"/>
        <v>0</v>
      </c>
      <c r="AL246" s="2">
        <f t="shared" si="40"/>
        <v>-99</v>
      </c>
      <c r="AM246" s="41">
        <f t="shared" si="41"/>
        <v>-99</v>
      </c>
      <c r="AN246" s="26">
        <f t="shared" si="45"/>
        <v>93.00131162925854</v>
      </c>
    </row>
    <row r="247" spans="34:40" ht="12.75">
      <c r="AH247" s="1">
        <f t="shared" si="44"/>
        <v>243</v>
      </c>
      <c r="AI247" s="2">
        <f t="shared" si="42"/>
        <v>100</v>
      </c>
      <c r="AJ247" s="2">
        <f t="shared" si="43"/>
        <v>4.99868837074146</v>
      </c>
      <c r="AK247" s="41">
        <f t="shared" si="39"/>
        <v>0</v>
      </c>
      <c r="AL247" s="2">
        <f t="shared" si="40"/>
        <v>-99</v>
      </c>
      <c r="AM247" s="41">
        <f t="shared" si="41"/>
        <v>-99</v>
      </c>
      <c r="AN247" s="26">
        <f t="shared" si="45"/>
        <v>93.00131162925854</v>
      </c>
    </row>
    <row r="248" spans="34:40" ht="12.75">
      <c r="AH248" s="1">
        <f t="shared" si="44"/>
        <v>244</v>
      </c>
      <c r="AI248" s="2">
        <f t="shared" si="42"/>
        <v>100</v>
      </c>
      <c r="AJ248" s="2">
        <f t="shared" si="43"/>
        <v>4.99868837074146</v>
      </c>
      <c r="AK248" s="41">
        <f t="shared" si="39"/>
        <v>0</v>
      </c>
      <c r="AL248" s="2">
        <f t="shared" si="40"/>
        <v>-99</v>
      </c>
      <c r="AM248" s="41">
        <f t="shared" si="41"/>
        <v>-99</v>
      </c>
      <c r="AN248" s="26">
        <f t="shared" si="45"/>
        <v>93.00131162925854</v>
      </c>
    </row>
    <row r="249" spans="34:40" ht="12.75">
      <c r="AH249" s="1">
        <f t="shared" si="44"/>
        <v>245</v>
      </c>
      <c r="AI249" s="2">
        <f t="shared" si="42"/>
        <v>100</v>
      </c>
      <c r="AJ249" s="2">
        <f t="shared" si="43"/>
        <v>4.99868837074146</v>
      </c>
      <c r="AK249" s="41">
        <f t="shared" si="39"/>
        <v>0</v>
      </c>
      <c r="AL249" s="2">
        <f t="shared" si="40"/>
        <v>-99</v>
      </c>
      <c r="AM249" s="41">
        <f t="shared" si="41"/>
        <v>-99</v>
      </c>
      <c r="AN249" s="26">
        <f t="shared" si="45"/>
        <v>93.00131162925854</v>
      </c>
    </row>
    <row r="250" spans="34:40" ht="12.75">
      <c r="AH250" s="1">
        <f t="shared" si="44"/>
        <v>246</v>
      </c>
      <c r="AI250" s="2">
        <f t="shared" si="42"/>
        <v>100</v>
      </c>
      <c r="AJ250" s="2">
        <f t="shared" si="43"/>
        <v>4.99868837074146</v>
      </c>
      <c r="AK250" s="41">
        <f t="shared" si="39"/>
        <v>0</v>
      </c>
      <c r="AL250" s="2">
        <f t="shared" si="40"/>
        <v>-99</v>
      </c>
      <c r="AM250" s="41">
        <f t="shared" si="41"/>
        <v>-99</v>
      </c>
      <c r="AN250" s="26">
        <f t="shared" si="45"/>
        <v>93.00131162925854</v>
      </c>
    </row>
    <row r="251" spans="34:40" ht="12.75">
      <c r="AH251" s="1">
        <f t="shared" si="44"/>
        <v>247</v>
      </c>
      <c r="AI251" s="2">
        <f t="shared" si="42"/>
        <v>100</v>
      </c>
      <c r="AJ251" s="2">
        <f t="shared" si="43"/>
        <v>4.99868837074146</v>
      </c>
      <c r="AK251" s="41">
        <f t="shared" si="39"/>
        <v>0</v>
      </c>
      <c r="AL251" s="2">
        <f t="shared" si="40"/>
        <v>-99</v>
      </c>
      <c r="AM251" s="41">
        <f t="shared" si="41"/>
        <v>-99</v>
      </c>
      <c r="AN251" s="26">
        <f t="shared" si="45"/>
        <v>93.00131162925854</v>
      </c>
    </row>
    <row r="252" spans="34:40" ht="12.75">
      <c r="AH252" s="1">
        <f t="shared" si="44"/>
        <v>248</v>
      </c>
      <c r="AI252" s="2">
        <f t="shared" si="42"/>
        <v>100</v>
      </c>
      <c r="AJ252" s="2">
        <f t="shared" si="43"/>
        <v>4.99868837074146</v>
      </c>
      <c r="AK252" s="41">
        <f t="shared" si="39"/>
        <v>0</v>
      </c>
      <c r="AL252" s="2">
        <f t="shared" si="40"/>
        <v>-99</v>
      </c>
      <c r="AM252" s="41">
        <f t="shared" si="41"/>
        <v>-99</v>
      </c>
      <c r="AN252" s="26">
        <f t="shared" si="45"/>
        <v>93.00131162925854</v>
      </c>
    </row>
    <row r="253" spans="34:40" ht="12.75">
      <c r="AH253" s="1">
        <f t="shared" si="44"/>
        <v>249</v>
      </c>
      <c r="AI253" s="2">
        <f t="shared" si="42"/>
        <v>100</v>
      </c>
      <c r="AJ253" s="2">
        <f t="shared" si="43"/>
        <v>4.99868837074146</v>
      </c>
      <c r="AK253" s="41">
        <f t="shared" si="39"/>
        <v>0</v>
      </c>
      <c r="AL253" s="2">
        <f t="shared" si="40"/>
        <v>-99</v>
      </c>
      <c r="AM253" s="41">
        <f t="shared" si="41"/>
        <v>-99</v>
      </c>
      <c r="AN253" s="26">
        <f t="shared" si="45"/>
        <v>93.00131162925854</v>
      </c>
    </row>
    <row r="254" spans="34:40" ht="12.75">
      <c r="AH254" s="1">
        <f t="shared" si="44"/>
        <v>250</v>
      </c>
      <c r="AI254" s="2">
        <f t="shared" si="42"/>
        <v>100</v>
      </c>
      <c r="AJ254" s="2">
        <f t="shared" si="43"/>
        <v>4.99868837074146</v>
      </c>
      <c r="AK254" s="41">
        <f t="shared" si="39"/>
        <v>0</v>
      </c>
      <c r="AL254" s="2">
        <f t="shared" si="40"/>
        <v>-99</v>
      </c>
      <c r="AM254" s="41">
        <f t="shared" si="41"/>
        <v>-99</v>
      </c>
      <c r="AN254" s="26">
        <f t="shared" si="45"/>
        <v>93.00131162925854</v>
      </c>
    </row>
    <row r="255" spans="34:40" ht="12.75">
      <c r="AH255" s="1">
        <f t="shared" si="44"/>
        <v>251</v>
      </c>
      <c r="AI255" s="2">
        <f t="shared" si="42"/>
        <v>100</v>
      </c>
      <c r="AJ255" s="2">
        <f t="shared" si="43"/>
        <v>4.99868837074146</v>
      </c>
      <c r="AK255" s="41">
        <f t="shared" si="39"/>
        <v>0</v>
      </c>
      <c r="AL255" s="2">
        <f t="shared" si="40"/>
        <v>-99</v>
      </c>
      <c r="AM255" s="41">
        <f t="shared" si="41"/>
        <v>-99</v>
      </c>
      <c r="AN255" s="26">
        <f t="shared" si="45"/>
        <v>93.00131162925854</v>
      </c>
    </row>
    <row r="256" spans="34:40" ht="12.75">
      <c r="AH256" s="1">
        <f t="shared" si="44"/>
        <v>252</v>
      </c>
      <c r="AI256" s="2">
        <f t="shared" si="42"/>
        <v>100</v>
      </c>
      <c r="AJ256" s="2">
        <f t="shared" si="43"/>
        <v>4.99868837074146</v>
      </c>
      <c r="AK256" s="41">
        <f t="shared" si="39"/>
        <v>0</v>
      </c>
      <c r="AL256" s="2">
        <f t="shared" si="40"/>
        <v>-99</v>
      </c>
      <c r="AM256" s="41">
        <f t="shared" si="41"/>
        <v>-99</v>
      </c>
      <c r="AN256" s="26">
        <f t="shared" si="45"/>
        <v>93.00131162925854</v>
      </c>
    </row>
    <row r="257" spans="34:40" ht="12.75">
      <c r="AH257" s="1">
        <f t="shared" si="44"/>
        <v>253</v>
      </c>
      <c r="AI257" s="2">
        <f t="shared" si="42"/>
        <v>100</v>
      </c>
      <c r="AJ257" s="2">
        <f t="shared" si="43"/>
        <v>4.99868837074146</v>
      </c>
      <c r="AK257" s="41">
        <f t="shared" si="39"/>
        <v>0</v>
      </c>
      <c r="AL257" s="2">
        <f t="shared" si="40"/>
        <v>-99</v>
      </c>
      <c r="AM257" s="41">
        <f t="shared" si="41"/>
        <v>-99</v>
      </c>
      <c r="AN257" s="26">
        <f t="shared" si="45"/>
        <v>93.00131162925854</v>
      </c>
    </row>
    <row r="258" spans="34:40" ht="12.75">
      <c r="AH258" s="1">
        <f t="shared" si="44"/>
        <v>254</v>
      </c>
      <c r="AI258" s="2">
        <f t="shared" si="42"/>
        <v>100</v>
      </c>
      <c r="AJ258" s="2">
        <f t="shared" si="43"/>
        <v>4.99868837074146</v>
      </c>
      <c r="AK258" s="41">
        <f t="shared" si="39"/>
        <v>0</v>
      </c>
      <c r="AL258" s="2">
        <f t="shared" si="40"/>
        <v>-99</v>
      </c>
      <c r="AM258" s="41">
        <f t="shared" si="41"/>
        <v>-99</v>
      </c>
      <c r="AN258" s="26">
        <f t="shared" si="45"/>
        <v>93.00131162925854</v>
      </c>
    </row>
    <row r="259" spans="34:40" ht="12.75">
      <c r="AH259" s="1">
        <f t="shared" si="44"/>
        <v>255</v>
      </c>
      <c r="AI259" s="2">
        <f t="shared" si="42"/>
        <v>100</v>
      </c>
      <c r="AJ259" s="2">
        <f t="shared" si="43"/>
        <v>4.99868837074146</v>
      </c>
      <c r="AK259" s="41">
        <f t="shared" si="39"/>
        <v>0</v>
      </c>
      <c r="AL259" s="2">
        <f t="shared" si="40"/>
        <v>-99</v>
      </c>
      <c r="AM259" s="41">
        <f t="shared" si="41"/>
        <v>-99</v>
      </c>
      <c r="AN259" s="26">
        <f t="shared" si="45"/>
        <v>93.00131162925854</v>
      </c>
    </row>
    <row r="260" spans="34:40" ht="12.75">
      <c r="AH260" s="1">
        <f t="shared" si="44"/>
        <v>256</v>
      </c>
      <c r="AI260" s="2">
        <f t="shared" si="42"/>
        <v>100</v>
      </c>
      <c r="AJ260" s="2">
        <f t="shared" si="43"/>
        <v>4.99868837074146</v>
      </c>
      <c r="AK260" s="41">
        <f aca="true" t="shared" si="46" ref="AK260:AK323">IF(AJ260&gt;=ha,-Dif_t*(ka*SQRT(AJ260-ha)+kb*SQRT(AJ260-hb)),IF(AJ260&gt;=hb,-Dif_t*kb*SQRT(AJ260-hb),0))</f>
        <v>0</v>
      </c>
      <c r="AL260" s="2">
        <f aca="true" t="shared" si="47" ref="AL260:AL323">IF(OR(AJ260=9999,AJ260&lt;=ha),-99,SQRT(2*g*(AJ260-ha)))</f>
        <v>-99</v>
      </c>
      <c r="AM260" s="41">
        <f aca="true" t="shared" si="48" ref="AM260:AM323">IF(OR(AJ260=9999,AJ260&lt;=hb),-99,SQRT(2*g*(AJ260-hb)))</f>
        <v>-99</v>
      </c>
      <c r="AN260" s="26">
        <f t="shared" si="45"/>
        <v>93.00131162925854</v>
      </c>
    </row>
    <row r="261" spans="34:40" ht="12.75">
      <c r="AH261" s="1">
        <f t="shared" si="44"/>
        <v>257</v>
      </c>
      <c r="AI261" s="2">
        <f aca="true" t="shared" si="49" ref="AI261:AI324">IF(AI260+Dif_t&gt;100,100,IF(AI260&lt;10,AI260+AJ$2,AI260+Dif_t))</f>
        <v>100</v>
      </c>
      <c r="AJ261" s="2">
        <f aca="true" t="shared" si="50" ref="AJ261:AJ324">IF(OR(AJ260=0,AJ260=9999),9999,IF(AJ260+AK260&lt;0,0,AJ260+AK260))</f>
        <v>4.99868837074146</v>
      </c>
      <c r="AK261" s="41">
        <f t="shared" si="46"/>
        <v>0</v>
      </c>
      <c r="AL261" s="2">
        <f t="shared" si="47"/>
        <v>-99</v>
      </c>
      <c r="AM261" s="41">
        <f t="shared" si="48"/>
        <v>-99</v>
      </c>
      <c r="AN261" s="26">
        <f t="shared" si="45"/>
        <v>93.00131162925854</v>
      </c>
    </row>
    <row r="262" spans="34:40" ht="12.75">
      <c r="AH262" s="1">
        <f aca="true" t="shared" si="51" ref="AH262:AH325">AH261+1</f>
        <v>258</v>
      </c>
      <c r="AI262" s="2">
        <f t="shared" si="49"/>
        <v>100</v>
      </c>
      <c r="AJ262" s="2">
        <f t="shared" si="50"/>
        <v>4.99868837074146</v>
      </c>
      <c r="AK262" s="41">
        <f t="shared" si="46"/>
        <v>0</v>
      </c>
      <c r="AL262" s="2">
        <f t="shared" si="47"/>
        <v>-99</v>
      </c>
      <c r="AM262" s="41">
        <f t="shared" si="48"/>
        <v>-99</v>
      </c>
      <c r="AN262" s="26">
        <f aca="true" t="shared" si="52" ref="AN262:AN325">IF(OR(AJ262=0,AJ262=9999),AN261+1,AJ$4-AJ262)</f>
        <v>93.00131162925854</v>
      </c>
    </row>
    <row r="263" spans="34:40" ht="12.75">
      <c r="AH263" s="1">
        <f t="shared" si="51"/>
        <v>259</v>
      </c>
      <c r="AI263" s="2">
        <f t="shared" si="49"/>
        <v>100</v>
      </c>
      <c r="AJ263" s="2">
        <f t="shared" si="50"/>
        <v>4.99868837074146</v>
      </c>
      <c r="AK263" s="41">
        <f t="shared" si="46"/>
        <v>0</v>
      </c>
      <c r="AL263" s="2">
        <f t="shared" si="47"/>
        <v>-99</v>
      </c>
      <c r="AM263" s="41">
        <f t="shared" si="48"/>
        <v>-99</v>
      </c>
      <c r="AN263" s="26">
        <f t="shared" si="52"/>
        <v>93.00131162925854</v>
      </c>
    </row>
    <row r="264" spans="34:40" ht="12.75">
      <c r="AH264" s="1">
        <f t="shared" si="51"/>
        <v>260</v>
      </c>
      <c r="AI264" s="2">
        <f t="shared" si="49"/>
        <v>100</v>
      </c>
      <c r="AJ264" s="2">
        <f t="shared" si="50"/>
        <v>4.99868837074146</v>
      </c>
      <c r="AK264" s="41">
        <f t="shared" si="46"/>
        <v>0</v>
      </c>
      <c r="AL264" s="2">
        <f t="shared" si="47"/>
        <v>-99</v>
      </c>
      <c r="AM264" s="41">
        <f t="shared" si="48"/>
        <v>-99</v>
      </c>
      <c r="AN264" s="26">
        <f t="shared" si="52"/>
        <v>93.00131162925854</v>
      </c>
    </row>
    <row r="265" spans="34:40" ht="12.75">
      <c r="AH265" s="1">
        <f t="shared" si="51"/>
        <v>261</v>
      </c>
      <c r="AI265" s="2">
        <f t="shared" si="49"/>
        <v>100</v>
      </c>
      <c r="AJ265" s="2">
        <f t="shared" si="50"/>
        <v>4.99868837074146</v>
      </c>
      <c r="AK265" s="41">
        <f t="shared" si="46"/>
        <v>0</v>
      </c>
      <c r="AL265" s="2">
        <f t="shared" si="47"/>
        <v>-99</v>
      </c>
      <c r="AM265" s="41">
        <f t="shared" si="48"/>
        <v>-99</v>
      </c>
      <c r="AN265" s="26">
        <f t="shared" si="52"/>
        <v>93.00131162925854</v>
      </c>
    </row>
    <row r="266" spans="34:40" ht="12.75">
      <c r="AH266" s="1">
        <f t="shared" si="51"/>
        <v>262</v>
      </c>
      <c r="AI266" s="2">
        <f t="shared" si="49"/>
        <v>100</v>
      </c>
      <c r="AJ266" s="2">
        <f t="shared" si="50"/>
        <v>4.99868837074146</v>
      </c>
      <c r="AK266" s="41">
        <f t="shared" si="46"/>
        <v>0</v>
      </c>
      <c r="AL266" s="2">
        <f t="shared" si="47"/>
        <v>-99</v>
      </c>
      <c r="AM266" s="41">
        <f t="shared" si="48"/>
        <v>-99</v>
      </c>
      <c r="AN266" s="26">
        <f t="shared" si="52"/>
        <v>93.00131162925854</v>
      </c>
    </row>
    <row r="267" spans="34:40" ht="12.75">
      <c r="AH267" s="1">
        <f t="shared" si="51"/>
        <v>263</v>
      </c>
      <c r="AI267" s="2">
        <f t="shared" si="49"/>
        <v>100</v>
      </c>
      <c r="AJ267" s="2">
        <f t="shared" si="50"/>
        <v>4.99868837074146</v>
      </c>
      <c r="AK267" s="41">
        <f t="shared" si="46"/>
        <v>0</v>
      </c>
      <c r="AL267" s="2">
        <f t="shared" si="47"/>
        <v>-99</v>
      </c>
      <c r="AM267" s="41">
        <f t="shared" si="48"/>
        <v>-99</v>
      </c>
      <c r="AN267" s="26">
        <f t="shared" si="52"/>
        <v>93.00131162925854</v>
      </c>
    </row>
    <row r="268" spans="34:40" ht="12.75">
      <c r="AH268" s="1">
        <f t="shared" si="51"/>
        <v>264</v>
      </c>
      <c r="AI268" s="2">
        <f t="shared" si="49"/>
        <v>100</v>
      </c>
      <c r="AJ268" s="2">
        <f t="shared" si="50"/>
        <v>4.99868837074146</v>
      </c>
      <c r="AK268" s="41">
        <f t="shared" si="46"/>
        <v>0</v>
      </c>
      <c r="AL268" s="2">
        <f t="shared" si="47"/>
        <v>-99</v>
      </c>
      <c r="AM268" s="41">
        <f t="shared" si="48"/>
        <v>-99</v>
      </c>
      <c r="AN268" s="26">
        <f t="shared" si="52"/>
        <v>93.00131162925854</v>
      </c>
    </row>
    <row r="269" spans="34:40" ht="12.75">
      <c r="AH269" s="1">
        <f t="shared" si="51"/>
        <v>265</v>
      </c>
      <c r="AI269" s="2">
        <f t="shared" si="49"/>
        <v>100</v>
      </c>
      <c r="AJ269" s="2">
        <f t="shared" si="50"/>
        <v>4.99868837074146</v>
      </c>
      <c r="AK269" s="41">
        <f t="shared" si="46"/>
        <v>0</v>
      </c>
      <c r="AL269" s="2">
        <f t="shared" si="47"/>
        <v>-99</v>
      </c>
      <c r="AM269" s="41">
        <f t="shared" si="48"/>
        <v>-99</v>
      </c>
      <c r="AN269" s="26">
        <f t="shared" si="52"/>
        <v>93.00131162925854</v>
      </c>
    </row>
    <row r="270" spans="34:40" ht="12.75">
      <c r="AH270" s="1">
        <f t="shared" si="51"/>
        <v>266</v>
      </c>
      <c r="AI270" s="2">
        <f t="shared" si="49"/>
        <v>100</v>
      </c>
      <c r="AJ270" s="2">
        <f t="shared" si="50"/>
        <v>4.99868837074146</v>
      </c>
      <c r="AK270" s="41">
        <f t="shared" si="46"/>
        <v>0</v>
      </c>
      <c r="AL270" s="2">
        <f t="shared" si="47"/>
        <v>-99</v>
      </c>
      <c r="AM270" s="41">
        <f t="shared" si="48"/>
        <v>-99</v>
      </c>
      <c r="AN270" s="26">
        <f t="shared" si="52"/>
        <v>93.00131162925854</v>
      </c>
    </row>
    <row r="271" spans="34:40" ht="12.75">
      <c r="AH271" s="1">
        <f t="shared" si="51"/>
        <v>267</v>
      </c>
      <c r="AI271" s="2">
        <f t="shared" si="49"/>
        <v>100</v>
      </c>
      <c r="AJ271" s="2">
        <f t="shared" si="50"/>
        <v>4.99868837074146</v>
      </c>
      <c r="AK271" s="41">
        <f t="shared" si="46"/>
        <v>0</v>
      </c>
      <c r="AL271" s="2">
        <f t="shared" si="47"/>
        <v>-99</v>
      </c>
      <c r="AM271" s="41">
        <f t="shared" si="48"/>
        <v>-99</v>
      </c>
      <c r="AN271" s="26">
        <f t="shared" si="52"/>
        <v>93.00131162925854</v>
      </c>
    </row>
    <row r="272" spans="34:40" ht="12.75">
      <c r="AH272" s="1">
        <f t="shared" si="51"/>
        <v>268</v>
      </c>
      <c r="AI272" s="2">
        <f t="shared" si="49"/>
        <v>100</v>
      </c>
      <c r="AJ272" s="2">
        <f t="shared" si="50"/>
        <v>4.99868837074146</v>
      </c>
      <c r="AK272" s="41">
        <f t="shared" si="46"/>
        <v>0</v>
      </c>
      <c r="AL272" s="2">
        <f t="shared" si="47"/>
        <v>-99</v>
      </c>
      <c r="AM272" s="41">
        <f t="shared" si="48"/>
        <v>-99</v>
      </c>
      <c r="AN272" s="26">
        <f t="shared" si="52"/>
        <v>93.00131162925854</v>
      </c>
    </row>
    <row r="273" spans="34:40" ht="12.75">
      <c r="AH273" s="1">
        <f t="shared" si="51"/>
        <v>269</v>
      </c>
      <c r="AI273" s="2">
        <f t="shared" si="49"/>
        <v>100</v>
      </c>
      <c r="AJ273" s="2">
        <f t="shared" si="50"/>
        <v>4.99868837074146</v>
      </c>
      <c r="AK273" s="41">
        <f t="shared" si="46"/>
        <v>0</v>
      </c>
      <c r="AL273" s="2">
        <f t="shared" si="47"/>
        <v>-99</v>
      </c>
      <c r="AM273" s="41">
        <f t="shared" si="48"/>
        <v>-99</v>
      </c>
      <c r="AN273" s="26">
        <f t="shared" si="52"/>
        <v>93.00131162925854</v>
      </c>
    </row>
    <row r="274" spans="34:40" ht="12.75">
      <c r="AH274" s="1">
        <f t="shared" si="51"/>
        <v>270</v>
      </c>
      <c r="AI274" s="2">
        <f t="shared" si="49"/>
        <v>100</v>
      </c>
      <c r="AJ274" s="2">
        <f t="shared" si="50"/>
        <v>4.99868837074146</v>
      </c>
      <c r="AK274" s="41">
        <f t="shared" si="46"/>
        <v>0</v>
      </c>
      <c r="AL274" s="2">
        <f t="shared" si="47"/>
        <v>-99</v>
      </c>
      <c r="AM274" s="41">
        <f t="shared" si="48"/>
        <v>-99</v>
      </c>
      <c r="AN274" s="26">
        <f t="shared" si="52"/>
        <v>93.00131162925854</v>
      </c>
    </row>
    <row r="275" spans="34:40" ht="12.75">
      <c r="AH275" s="1">
        <f t="shared" si="51"/>
        <v>271</v>
      </c>
      <c r="AI275" s="2">
        <f t="shared" si="49"/>
        <v>100</v>
      </c>
      <c r="AJ275" s="2">
        <f t="shared" si="50"/>
        <v>4.99868837074146</v>
      </c>
      <c r="AK275" s="41">
        <f t="shared" si="46"/>
        <v>0</v>
      </c>
      <c r="AL275" s="2">
        <f t="shared" si="47"/>
        <v>-99</v>
      </c>
      <c r="AM275" s="41">
        <f t="shared" si="48"/>
        <v>-99</v>
      </c>
      <c r="AN275" s="26">
        <f t="shared" si="52"/>
        <v>93.00131162925854</v>
      </c>
    </row>
    <row r="276" spans="34:40" ht="12.75">
      <c r="AH276" s="1">
        <f t="shared" si="51"/>
        <v>272</v>
      </c>
      <c r="AI276" s="2">
        <f t="shared" si="49"/>
        <v>100</v>
      </c>
      <c r="AJ276" s="2">
        <f t="shared" si="50"/>
        <v>4.99868837074146</v>
      </c>
      <c r="AK276" s="41">
        <f t="shared" si="46"/>
        <v>0</v>
      </c>
      <c r="AL276" s="2">
        <f t="shared" si="47"/>
        <v>-99</v>
      </c>
      <c r="AM276" s="41">
        <f t="shared" si="48"/>
        <v>-99</v>
      </c>
      <c r="AN276" s="26">
        <f t="shared" si="52"/>
        <v>93.00131162925854</v>
      </c>
    </row>
    <row r="277" spans="34:40" ht="12.75">
      <c r="AH277" s="1">
        <f t="shared" si="51"/>
        <v>273</v>
      </c>
      <c r="AI277" s="2">
        <f t="shared" si="49"/>
        <v>100</v>
      </c>
      <c r="AJ277" s="2">
        <f t="shared" si="50"/>
        <v>4.99868837074146</v>
      </c>
      <c r="AK277" s="41">
        <f t="shared" si="46"/>
        <v>0</v>
      </c>
      <c r="AL277" s="2">
        <f t="shared" si="47"/>
        <v>-99</v>
      </c>
      <c r="AM277" s="41">
        <f t="shared" si="48"/>
        <v>-99</v>
      </c>
      <c r="AN277" s="26">
        <f t="shared" si="52"/>
        <v>93.00131162925854</v>
      </c>
    </row>
    <row r="278" spans="34:40" ht="12.75">
      <c r="AH278" s="1">
        <f t="shared" si="51"/>
        <v>274</v>
      </c>
      <c r="AI278" s="2">
        <f t="shared" si="49"/>
        <v>100</v>
      </c>
      <c r="AJ278" s="2">
        <f t="shared" si="50"/>
        <v>4.99868837074146</v>
      </c>
      <c r="AK278" s="41">
        <f t="shared" si="46"/>
        <v>0</v>
      </c>
      <c r="AL278" s="2">
        <f t="shared" si="47"/>
        <v>-99</v>
      </c>
      <c r="AM278" s="41">
        <f t="shared" si="48"/>
        <v>-99</v>
      </c>
      <c r="AN278" s="26">
        <f t="shared" si="52"/>
        <v>93.00131162925854</v>
      </c>
    </row>
    <row r="279" spans="34:40" ht="12.75">
      <c r="AH279" s="1">
        <f t="shared" si="51"/>
        <v>275</v>
      </c>
      <c r="AI279" s="2">
        <f t="shared" si="49"/>
        <v>100</v>
      </c>
      <c r="AJ279" s="2">
        <f t="shared" si="50"/>
        <v>4.99868837074146</v>
      </c>
      <c r="AK279" s="41">
        <f t="shared" si="46"/>
        <v>0</v>
      </c>
      <c r="AL279" s="2">
        <f t="shared" si="47"/>
        <v>-99</v>
      </c>
      <c r="AM279" s="41">
        <f t="shared" si="48"/>
        <v>-99</v>
      </c>
      <c r="AN279" s="26">
        <f t="shared" si="52"/>
        <v>93.00131162925854</v>
      </c>
    </row>
    <row r="280" spans="34:40" ht="12.75">
      <c r="AH280" s="1">
        <f t="shared" si="51"/>
        <v>276</v>
      </c>
      <c r="AI280" s="2">
        <f t="shared" si="49"/>
        <v>100</v>
      </c>
      <c r="AJ280" s="2">
        <f t="shared" si="50"/>
        <v>4.99868837074146</v>
      </c>
      <c r="AK280" s="41">
        <f t="shared" si="46"/>
        <v>0</v>
      </c>
      <c r="AL280" s="2">
        <f t="shared" si="47"/>
        <v>-99</v>
      </c>
      <c r="AM280" s="41">
        <f t="shared" si="48"/>
        <v>-99</v>
      </c>
      <c r="AN280" s="26">
        <f t="shared" si="52"/>
        <v>93.00131162925854</v>
      </c>
    </row>
    <row r="281" spans="34:40" ht="12.75">
      <c r="AH281" s="1">
        <f t="shared" si="51"/>
        <v>277</v>
      </c>
      <c r="AI281" s="2">
        <f t="shared" si="49"/>
        <v>100</v>
      </c>
      <c r="AJ281" s="2">
        <f t="shared" si="50"/>
        <v>4.99868837074146</v>
      </c>
      <c r="AK281" s="41">
        <f t="shared" si="46"/>
        <v>0</v>
      </c>
      <c r="AL281" s="2">
        <f t="shared" si="47"/>
        <v>-99</v>
      </c>
      <c r="AM281" s="41">
        <f t="shared" si="48"/>
        <v>-99</v>
      </c>
      <c r="AN281" s="26">
        <f t="shared" si="52"/>
        <v>93.00131162925854</v>
      </c>
    </row>
    <row r="282" spans="34:40" ht="12.75">
      <c r="AH282" s="1">
        <f t="shared" si="51"/>
        <v>278</v>
      </c>
      <c r="AI282" s="2">
        <f t="shared" si="49"/>
        <v>100</v>
      </c>
      <c r="AJ282" s="2">
        <f t="shared" si="50"/>
        <v>4.99868837074146</v>
      </c>
      <c r="AK282" s="41">
        <f t="shared" si="46"/>
        <v>0</v>
      </c>
      <c r="AL282" s="2">
        <f t="shared" si="47"/>
        <v>-99</v>
      </c>
      <c r="AM282" s="41">
        <f t="shared" si="48"/>
        <v>-99</v>
      </c>
      <c r="AN282" s="26">
        <f t="shared" si="52"/>
        <v>93.00131162925854</v>
      </c>
    </row>
    <row r="283" spans="34:40" ht="12.75">
      <c r="AH283" s="1">
        <f t="shared" si="51"/>
        <v>279</v>
      </c>
      <c r="AI283" s="2">
        <f t="shared" si="49"/>
        <v>100</v>
      </c>
      <c r="AJ283" s="2">
        <f t="shared" si="50"/>
        <v>4.99868837074146</v>
      </c>
      <c r="AK283" s="41">
        <f t="shared" si="46"/>
        <v>0</v>
      </c>
      <c r="AL283" s="2">
        <f t="shared" si="47"/>
        <v>-99</v>
      </c>
      <c r="AM283" s="41">
        <f t="shared" si="48"/>
        <v>-99</v>
      </c>
      <c r="AN283" s="26">
        <f t="shared" si="52"/>
        <v>93.00131162925854</v>
      </c>
    </row>
    <row r="284" spans="34:40" ht="12.75">
      <c r="AH284" s="1">
        <f t="shared" si="51"/>
        <v>280</v>
      </c>
      <c r="AI284" s="2">
        <f t="shared" si="49"/>
        <v>100</v>
      </c>
      <c r="AJ284" s="2">
        <f t="shared" si="50"/>
        <v>4.99868837074146</v>
      </c>
      <c r="AK284" s="41">
        <f t="shared" si="46"/>
        <v>0</v>
      </c>
      <c r="AL284" s="2">
        <f t="shared" si="47"/>
        <v>-99</v>
      </c>
      <c r="AM284" s="41">
        <f t="shared" si="48"/>
        <v>-99</v>
      </c>
      <c r="AN284" s="26">
        <f t="shared" si="52"/>
        <v>93.00131162925854</v>
      </c>
    </row>
    <row r="285" spans="34:40" ht="12.75">
      <c r="AH285" s="1">
        <f t="shared" si="51"/>
        <v>281</v>
      </c>
      <c r="AI285" s="2">
        <f t="shared" si="49"/>
        <v>100</v>
      </c>
      <c r="AJ285" s="2">
        <f t="shared" si="50"/>
        <v>4.99868837074146</v>
      </c>
      <c r="AK285" s="41">
        <f t="shared" si="46"/>
        <v>0</v>
      </c>
      <c r="AL285" s="2">
        <f t="shared" si="47"/>
        <v>-99</v>
      </c>
      <c r="AM285" s="41">
        <f t="shared" si="48"/>
        <v>-99</v>
      </c>
      <c r="AN285" s="26">
        <f t="shared" si="52"/>
        <v>93.00131162925854</v>
      </c>
    </row>
    <row r="286" spans="34:40" ht="12.75">
      <c r="AH286" s="1">
        <f t="shared" si="51"/>
        <v>282</v>
      </c>
      <c r="AI286" s="2">
        <f t="shared" si="49"/>
        <v>100</v>
      </c>
      <c r="AJ286" s="2">
        <f t="shared" si="50"/>
        <v>4.99868837074146</v>
      </c>
      <c r="AK286" s="41">
        <f t="shared" si="46"/>
        <v>0</v>
      </c>
      <c r="AL286" s="2">
        <f t="shared" si="47"/>
        <v>-99</v>
      </c>
      <c r="AM286" s="41">
        <f t="shared" si="48"/>
        <v>-99</v>
      </c>
      <c r="AN286" s="26">
        <f t="shared" si="52"/>
        <v>93.00131162925854</v>
      </c>
    </row>
    <row r="287" spans="34:40" ht="12.75">
      <c r="AH287" s="1">
        <f t="shared" si="51"/>
        <v>283</v>
      </c>
      <c r="AI287" s="2">
        <f t="shared" si="49"/>
        <v>100</v>
      </c>
      <c r="AJ287" s="2">
        <f t="shared" si="50"/>
        <v>4.99868837074146</v>
      </c>
      <c r="AK287" s="41">
        <f t="shared" si="46"/>
        <v>0</v>
      </c>
      <c r="AL287" s="2">
        <f t="shared" si="47"/>
        <v>-99</v>
      </c>
      <c r="AM287" s="41">
        <f t="shared" si="48"/>
        <v>-99</v>
      </c>
      <c r="AN287" s="26">
        <f t="shared" si="52"/>
        <v>93.00131162925854</v>
      </c>
    </row>
    <row r="288" spans="34:40" ht="12.75">
      <c r="AH288" s="1">
        <f t="shared" si="51"/>
        <v>284</v>
      </c>
      <c r="AI288" s="2">
        <f t="shared" si="49"/>
        <v>100</v>
      </c>
      <c r="AJ288" s="2">
        <f t="shared" si="50"/>
        <v>4.99868837074146</v>
      </c>
      <c r="AK288" s="41">
        <f t="shared" si="46"/>
        <v>0</v>
      </c>
      <c r="AL288" s="2">
        <f t="shared" si="47"/>
        <v>-99</v>
      </c>
      <c r="AM288" s="41">
        <f t="shared" si="48"/>
        <v>-99</v>
      </c>
      <c r="AN288" s="26">
        <f t="shared" si="52"/>
        <v>93.00131162925854</v>
      </c>
    </row>
    <row r="289" spans="34:40" ht="12.75">
      <c r="AH289" s="1">
        <f t="shared" si="51"/>
        <v>285</v>
      </c>
      <c r="AI289" s="2">
        <f t="shared" si="49"/>
        <v>100</v>
      </c>
      <c r="AJ289" s="2">
        <f t="shared" si="50"/>
        <v>4.99868837074146</v>
      </c>
      <c r="AK289" s="41">
        <f t="shared" si="46"/>
        <v>0</v>
      </c>
      <c r="AL289" s="2">
        <f t="shared" si="47"/>
        <v>-99</v>
      </c>
      <c r="AM289" s="41">
        <f t="shared" si="48"/>
        <v>-99</v>
      </c>
      <c r="AN289" s="26">
        <f t="shared" si="52"/>
        <v>93.00131162925854</v>
      </c>
    </row>
    <row r="290" spans="34:40" ht="12.75">
      <c r="AH290" s="1">
        <f t="shared" si="51"/>
        <v>286</v>
      </c>
      <c r="AI290" s="2">
        <f t="shared" si="49"/>
        <v>100</v>
      </c>
      <c r="AJ290" s="2">
        <f t="shared" si="50"/>
        <v>4.99868837074146</v>
      </c>
      <c r="AK290" s="41">
        <f t="shared" si="46"/>
        <v>0</v>
      </c>
      <c r="AL290" s="2">
        <f t="shared" si="47"/>
        <v>-99</v>
      </c>
      <c r="AM290" s="41">
        <f t="shared" si="48"/>
        <v>-99</v>
      </c>
      <c r="AN290" s="26">
        <f t="shared" si="52"/>
        <v>93.00131162925854</v>
      </c>
    </row>
    <row r="291" spans="34:40" ht="12.75">
      <c r="AH291" s="1">
        <f t="shared" si="51"/>
        <v>287</v>
      </c>
      <c r="AI291" s="2">
        <f t="shared" si="49"/>
        <v>100</v>
      </c>
      <c r="AJ291" s="2">
        <f t="shared" si="50"/>
        <v>4.99868837074146</v>
      </c>
      <c r="AK291" s="41">
        <f t="shared" si="46"/>
        <v>0</v>
      </c>
      <c r="AL291" s="2">
        <f t="shared" si="47"/>
        <v>-99</v>
      </c>
      <c r="AM291" s="41">
        <f t="shared" si="48"/>
        <v>-99</v>
      </c>
      <c r="AN291" s="26">
        <f t="shared" si="52"/>
        <v>93.00131162925854</v>
      </c>
    </row>
    <row r="292" spans="34:40" ht="12.75">
      <c r="AH292" s="1">
        <f t="shared" si="51"/>
        <v>288</v>
      </c>
      <c r="AI292" s="2">
        <f t="shared" si="49"/>
        <v>100</v>
      </c>
      <c r="AJ292" s="2">
        <f t="shared" si="50"/>
        <v>4.99868837074146</v>
      </c>
      <c r="AK292" s="41">
        <f t="shared" si="46"/>
        <v>0</v>
      </c>
      <c r="AL292" s="2">
        <f t="shared" si="47"/>
        <v>-99</v>
      </c>
      <c r="AM292" s="41">
        <f t="shared" si="48"/>
        <v>-99</v>
      </c>
      <c r="AN292" s="26">
        <f t="shared" si="52"/>
        <v>93.00131162925854</v>
      </c>
    </row>
    <row r="293" spans="34:40" ht="12.75">
      <c r="AH293" s="1">
        <f t="shared" si="51"/>
        <v>289</v>
      </c>
      <c r="AI293" s="2">
        <f t="shared" si="49"/>
        <v>100</v>
      </c>
      <c r="AJ293" s="2">
        <f t="shared" si="50"/>
        <v>4.99868837074146</v>
      </c>
      <c r="AK293" s="41">
        <f t="shared" si="46"/>
        <v>0</v>
      </c>
      <c r="AL293" s="2">
        <f t="shared" si="47"/>
        <v>-99</v>
      </c>
      <c r="AM293" s="41">
        <f t="shared" si="48"/>
        <v>-99</v>
      </c>
      <c r="AN293" s="26">
        <f t="shared" si="52"/>
        <v>93.00131162925854</v>
      </c>
    </row>
    <row r="294" spans="34:40" ht="12.75">
      <c r="AH294" s="1">
        <f t="shared" si="51"/>
        <v>290</v>
      </c>
      <c r="AI294" s="2">
        <f t="shared" si="49"/>
        <v>100</v>
      </c>
      <c r="AJ294" s="2">
        <f t="shared" si="50"/>
        <v>4.99868837074146</v>
      </c>
      <c r="AK294" s="41">
        <f t="shared" si="46"/>
        <v>0</v>
      </c>
      <c r="AL294" s="2">
        <f t="shared" si="47"/>
        <v>-99</v>
      </c>
      <c r="AM294" s="41">
        <f t="shared" si="48"/>
        <v>-99</v>
      </c>
      <c r="AN294" s="26">
        <f t="shared" si="52"/>
        <v>93.00131162925854</v>
      </c>
    </row>
    <row r="295" spans="34:40" ht="12.75">
      <c r="AH295" s="1">
        <f t="shared" si="51"/>
        <v>291</v>
      </c>
      <c r="AI295" s="2">
        <f t="shared" si="49"/>
        <v>100</v>
      </c>
      <c r="AJ295" s="2">
        <f t="shared" si="50"/>
        <v>4.99868837074146</v>
      </c>
      <c r="AK295" s="41">
        <f t="shared" si="46"/>
        <v>0</v>
      </c>
      <c r="AL295" s="2">
        <f t="shared" si="47"/>
        <v>-99</v>
      </c>
      <c r="AM295" s="41">
        <f t="shared" si="48"/>
        <v>-99</v>
      </c>
      <c r="AN295" s="26">
        <f t="shared" si="52"/>
        <v>93.00131162925854</v>
      </c>
    </row>
    <row r="296" spans="34:40" ht="12.75">
      <c r="AH296" s="1">
        <f t="shared" si="51"/>
        <v>292</v>
      </c>
      <c r="AI296" s="2">
        <f t="shared" si="49"/>
        <v>100</v>
      </c>
      <c r="AJ296" s="2">
        <f t="shared" si="50"/>
        <v>4.99868837074146</v>
      </c>
      <c r="AK296" s="41">
        <f t="shared" si="46"/>
        <v>0</v>
      </c>
      <c r="AL296" s="2">
        <f t="shared" si="47"/>
        <v>-99</v>
      </c>
      <c r="AM296" s="41">
        <f t="shared" si="48"/>
        <v>-99</v>
      </c>
      <c r="AN296" s="26">
        <f t="shared" si="52"/>
        <v>93.00131162925854</v>
      </c>
    </row>
    <row r="297" spans="34:40" ht="12.75">
      <c r="AH297" s="1">
        <f t="shared" si="51"/>
        <v>293</v>
      </c>
      <c r="AI297" s="2">
        <f t="shared" si="49"/>
        <v>100</v>
      </c>
      <c r="AJ297" s="2">
        <f t="shared" si="50"/>
        <v>4.99868837074146</v>
      </c>
      <c r="AK297" s="41">
        <f t="shared" si="46"/>
        <v>0</v>
      </c>
      <c r="AL297" s="2">
        <f t="shared" si="47"/>
        <v>-99</v>
      </c>
      <c r="AM297" s="41">
        <f t="shared" si="48"/>
        <v>-99</v>
      </c>
      <c r="AN297" s="26">
        <f t="shared" si="52"/>
        <v>93.00131162925854</v>
      </c>
    </row>
    <row r="298" spans="34:40" ht="12.75">
      <c r="AH298" s="1">
        <f t="shared" si="51"/>
        <v>294</v>
      </c>
      <c r="AI298" s="2">
        <f t="shared" si="49"/>
        <v>100</v>
      </c>
      <c r="AJ298" s="2">
        <f t="shared" si="50"/>
        <v>4.99868837074146</v>
      </c>
      <c r="AK298" s="41">
        <f t="shared" si="46"/>
        <v>0</v>
      </c>
      <c r="AL298" s="2">
        <f t="shared" si="47"/>
        <v>-99</v>
      </c>
      <c r="AM298" s="41">
        <f t="shared" si="48"/>
        <v>-99</v>
      </c>
      <c r="AN298" s="26">
        <f t="shared" si="52"/>
        <v>93.00131162925854</v>
      </c>
    </row>
    <row r="299" spans="34:40" ht="12.75">
      <c r="AH299" s="1">
        <f t="shared" si="51"/>
        <v>295</v>
      </c>
      <c r="AI299" s="2">
        <f t="shared" si="49"/>
        <v>100</v>
      </c>
      <c r="AJ299" s="2">
        <f t="shared" si="50"/>
        <v>4.99868837074146</v>
      </c>
      <c r="AK299" s="41">
        <f t="shared" si="46"/>
        <v>0</v>
      </c>
      <c r="AL299" s="2">
        <f t="shared" si="47"/>
        <v>-99</v>
      </c>
      <c r="AM299" s="41">
        <f t="shared" si="48"/>
        <v>-99</v>
      </c>
      <c r="AN299" s="26">
        <f t="shared" si="52"/>
        <v>93.00131162925854</v>
      </c>
    </row>
    <row r="300" spans="34:40" ht="12.75">
      <c r="AH300" s="1">
        <f t="shared" si="51"/>
        <v>296</v>
      </c>
      <c r="AI300" s="2">
        <f t="shared" si="49"/>
        <v>100</v>
      </c>
      <c r="AJ300" s="2">
        <f t="shared" si="50"/>
        <v>4.99868837074146</v>
      </c>
      <c r="AK300" s="41">
        <f t="shared" si="46"/>
        <v>0</v>
      </c>
      <c r="AL300" s="2">
        <f t="shared" si="47"/>
        <v>-99</v>
      </c>
      <c r="AM300" s="41">
        <f t="shared" si="48"/>
        <v>-99</v>
      </c>
      <c r="AN300" s="26">
        <f t="shared" si="52"/>
        <v>93.00131162925854</v>
      </c>
    </row>
    <row r="301" spans="34:40" ht="12.75">
      <c r="AH301" s="1">
        <f t="shared" si="51"/>
        <v>297</v>
      </c>
      <c r="AI301" s="2">
        <f t="shared" si="49"/>
        <v>100</v>
      </c>
      <c r="AJ301" s="2">
        <f t="shared" si="50"/>
        <v>4.99868837074146</v>
      </c>
      <c r="AK301" s="41">
        <f t="shared" si="46"/>
        <v>0</v>
      </c>
      <c r="AL301" s="2">
        <f t="shared" si="47"/>
        <v>-99</v>
      </c>
      <c r="AM301" s="41">
        <f t="shared" si="48"/>
        <v>-99</v>
      </c>
      <c r="AN301" s="26">
        <f t="shared" si="52"/>
        <v>93.00131162925854</v>
      </c>
    </row>
    <row r="302" spans="34:40" ht="12.75">
      <c r="AH302" s="1">
        <f t="shared" si="51"/>
        <v>298</v>
      </c>
      <c r="AI302" s="2">
        <f t="shared" si="49"/>
        <v>100</v>
      </c>
      <c r="AJ302" s="2">
        <f t="shared" si="50"/>
        <v>4.99868837074146</v>
      </c>
      <c r="AK302" s="41">
        <f t="shared" si="46"/>
        <v>0</v>
      </c>
      <c r="AL302" s="2">
        <f t="shared" si="47"/>
        <v>-99</v>
      </c>
      <c r="AM302" s="41">
        <f t="shared" si="48"/>
        <v>-99</v>
      </c>
      <c r="AN302" s="26">
        <f t="shared" si="52"/>
        <v>93.00131162925854</v>
      </c>
    </row>
    <row r="303" spans="34:40" ht="12.75">
      <c r="AH303" s="1">
        <f t="shared" si="51"/>
        <v>299</v>
      </c>
      <c r="AI303" s="2">
        <f t="shared" si="49"/>
        <v>100</v>
      </c>
      <c r="AJ303" s="2">
        <f t="shared" si="50"/>
        <v>4.99868837074146</v>
      </c>
      <c r="AK303" s="41">
        <f t="shared" si="46"/>
        <v>0</v>
      </c>
      <c r="AL303" s="2">
        <f t="shared" si="47"/>
        <v>-99</v>
      </c>
      <c r="AM303" s="41">
        <f t="shared" si="48"/>
        <v>-99</v>
      </c>
      <c r="AN303" s="26">
        <f t="shared" si="52"/>
        <v>93.00131162925854</v>
      </c>
    </row>
    <row r="304" spans="34:40" ht="12.75">
      <c r="AH304" s="1">
        <f t="shared" si="51"/>
        <v>300</v>
      </c>
      <c r="AI304" s="2">
        <f t="shared" si="49"/>
        <v>100</v>
      </c>
      <c r="AJ304" s="2">
        <f t="shared" si="50"/>
        <v>4.99868837074146</v>
      </c>
      <c r="AK304" s="41">
        <f t="shared" si="46"/>
        <v>0</v>
      </c>
      <c r="AL304" s="2">
        <f t="shared" si="47"/>
        <v>-99</v>
      </c>
      <c r="AM304" s="41">
        <f t="shared" si="48"/>
        <v>-99</v>
      </c>
      <c r="AN304" s="26">
        <f t="shared" si="52"/>
        <v>93.00131162925854</v>
      </c>
    </row>
    <row r="305" spans="34:40" ht="12.75">
      <c r="AH305" s="1">
        <f t="shared" si="51"/>
        <v>301</v>
      </c>
      <c r="AI305" s="2">
        <f t="shared" si="49"/>
        <v>100</v>
      </c>
      <c r="AJ305" s="2">
        <f t="shared" si="50"/>
        <v>4.99868837074146</v>
      </c>
      <c r="AK305" s="41">
        <f t="shared" si="46"/>
        <v>0</v>
      </c>
      <c r="AL305" s="2">
        <f t="shared" si="47"/>
        <v>-99</v>
      </c>
      <c r="AM305" s="41">
        <f t="shared" si="48"/>
        <v>-99</v>
      </c>
      <c r="AN305" s="26">
        <f t="shared" si="52"/>
        <v>93.00131162925854</v>
      </c>
    </row>
    <row r="306" spans="34:40" ht="12.75">
      <c r="AH306" s="1">
        <f t="shared" si="51"/>
        <v>302</v>
      </c>
      <c r="AI306" s="2">
        <f t="shared" si="49"/>
        <v>100</v>
      </c>
      <c r="AJ306" s="2">
        <f t="shared" si="50"/>
        <v>4.99868837074146</v>
      </c>
      <c r="AK306" s="41">
        <f t="shared" si="46"/>
        <v>0</v>
      </c>
      <c r="AL306" s="2">
        <f t="shared" si="47"/>
        <v>-99</v>
      </c>
      <c r="AM306" s="41">
        <f t="shared" si="48"/>
        <v>-99</v>
      </c>
      <c r="AN306" s="26">
        <f t="shared" si="52"/>
        <v>93.00131162925854</v>
      </c>
    </row>
    <row r="307" spans="34:40" ht="12.75">
      <c r="AH307" s="1">
        <f t="shared" si="51"/>
        <v>303</v>
      </c>
      <c r="AI307" s="2">
        <f t="shared" si="49"/>
        <v>100</v>
      </c>
      <c r="AJ307" s="2">
        <f t="shared" si="50"/>
        <v>4.99868837074146</v>
      </c>
      <c r="AK307" s="41">
        <f t="shared" si="46"/>
        <v>0</v>
      </c>
      <c r="AL307" s="2">
        <f t="shared" si="47"/>
        <v>-99</v>
      </c>
      <c r="AM307" s="41">
        <f t="shared" si="48"/>
        <v>-99</v>
      </c>
      <c r="AN307" s="26">
        <f t="shared" si="52"/>
        <v>93.00131162925854</v>
      </c>
    </row>
    <row r="308" spans="34:40" ht="12.75">
      <c r="AH308" s="1">
        <f t="shared" si="51"/>
        <v>304</v>
      </c>
      <c r="AI308" s="2">
        <f t="shared" si="49"/>
        <v>100</v>
      </c>
      <c r="AJ308" s="2">
        <f t="shared" si="50"/>
        <v>4.99868837074146</v>
      </c>
      <c r="AK308" s="41">
        <f t="shared" si="46"/>
        <v>0</v>
      </c>
      <c r="AL308" s="2">
        <f t="shared" si="47"/>
        <v>-99</v>
      </c>
      <c r="AM308" s="41">
        <f t="shared" si="48"/>
        <v>-99</v>
      </c>
      <c r="AN308" s="26">
        <f t="shared" si="52"/>
        <v>93.00131162925854</v>
      </c>
    </row>
    <row r="309" spans="34:40" ht="12.75">
      <c r="AH309" s="1">
        <f t="shared" si="51"/>
        <v>305</v>
      </c>
      <c r="AI309" s="2">
        <f t="shared" si="49"/>
        <v>100</v>
      </c>
      <c r="AJ309" s="2">
        <f t="shared" si="50"/>
        <v>4.99868837074146</v>
      </c>
      <c r="AK309" s="41">
        <f t="shared" si="46"/>
        <v>0</v>
      </c>
      <c r="AL309" s="2">
        <f t="shared" si="47"/>
        <v>-99</v>
      </c>
      <c r="AM309" s="41">
        <f t="shared" si="48"/>
        <v>-99</v>
      </c>
      <c r="AN309" s="26">
        <f t="shared" si="52"/>
        <v>93.00131162925854</v>
      </c>
    </row>
    <row r="310" spans="34:40" ht="12.75">
      <c r="AH310" s="1">
        <f t="shared" si="51"/>
        <v>306</v>
      </c>
      <c r="AI310" s="2">
        <f t="shared" si="49"/>
        <v>100</v>
      </c>
      <c r="AJ310" s="2">
        <f t="shared" si="50"/>
        <v>4.99868837074146</v>
      </c>
      <c r="AK310" s="41">
        <f t="shared" si="46"/>
        <v>0</v>
      </c>
      <c r="AL310" s="2">
        <f t="shared" si="47"/>
        <v>-99</v>
      </c>
      <c r="AM310" s="41">
        <f t="shared" si="48"/>
        <v>-99</v>
      </c>
      <c r="AN310" s="26">
        <f t="shared" si="52"/>
        <v>93.00131162925854</v>
      </c>
    </row>
    <row r="311" spans="34:40" ht="12.75">
      <c r="AH311" s="1">
        <f t="shared" si="51"/>
        <v>307</v>
      </c>
      <c r="AI311" s="2">
        <f t="shared" si="49"/>
        <v>100</v>
      </c>
      <c r="AJ311" s="2">
        <f t="shared" si="50"/>
        <v>4.99868837074146</v>
      </c>
      <c r="AK311" s="41">
        <f t="shared" si="46"/>
        <v>0</v>
      </c>
      <c r="AL311" s="2">
        <f t="shared" si="47"/>
        <v>-99</v>
      </c>
      <c r="AM311" s="41">
        <f t="shared" si="48"/>
        <v>-99</v>
      </c>
      <c r="AN311" s="26">
        <f t="shared" si="52"/>
        <v>93.00131162925854</v>
      </c>
    </row>
    <row r="312" spans="34:40" ht="12.75">
      <c r="AH312" s="1">
        <f t="shared" si="51"/>
        <v>308</v>
      </c>
      <c r="AI312" s="2">
        <f t="shared" si="49"/>
        <v>100</v>
      </c>
      <c r="AJ312" s="2">
        <f t="shared" si="50"/>
        <v>4.99868837074146</v>
      </c>
      <c r="AK312" s="41">
        <f t="shared" si="46"/>
        <v>0</v>
      </c>
      <c r="AL312" s="2">
        <f t="shared" si="47"/>
        <v>-99</v>
      </c>
      <c r="AM312" s="41">
        <f t="shared" si="48"/>
        <v>-99</v>
      </c>
      <c r="AN312" s="26">
        <f t="shared" si="52"/>
        <v>93.00131162925854</v>
      </c>
    </row>
    <row r="313" spans="34:40" ht="12.75">
      <c r="AH313" s="1">
        <f t="shared" si="51"/>
        <v>309</v>
      </c>
      <c r="AI313" s="2">
        <f t="shared" si="49"/>
        <v>100</v>
      </c>
      <c r="AJ313" s="2">
        <f t="shared" si="50"/>
        <v>4.99868837074146</v>
      </c>
      <c r="AK313" s="41">
        <f t="shared" si="46"/>
        <v>0</v>
      </c>
      <c r="AL313" s="2">
        <f t="shared" si="47"/>
        <v>-99</v>
      </c>
      <c r="AM313" s="41">
        <f t="shared" si="48"/>
        <v>-99</v>
      </c>
      <c r="AN313" s="26">
        <f t="shared" si="52"/>
        <v>93.00131162925854</v>
      </c>
    </row>
    <row r="314" spans="34:40" ht="12.75">
      <c r="AH314" s="1">
        <f t="shared" si="51"/>
        <v>310</v>
      </c>
      <c r="AI314" s="2">
        <f t="shared" si="49"/>
        <v>100</v>
      </c>
      <c r="AJ314" s="2">
        <f t="shared" si="50"/>
        <v>4.99868837074146</v>
      </c>
      <c r="AK314" s="41">
        <f t="shared" si="46"/>
        <v>0</v>
      </c>
      <c r="AL314" s="2">
        <f t="shared" si="47"/>
        <v>-99</v>
      </c>
      <c r="AM314" s="41">
        <f t="shared" si="48"/>
        <v>-99</v>
      </c>
      <c r="AN314" s="26">
        <f t="shared" si="52"/>
        <v>93.00131162925854</v>
      </c>
    </row>
    <row r="315" spans="34:40" ht="12.75">
      <c r="AH315" s="1">
        <f t="shared" si="51"/>
        <v>311</v>
      </c>
      <c r="AI315" s="2">
        <f t="shared" si="49"/>
        <v>100</v>
      </c>
      <c r="AJ315" s="2">
        <f t="shared" si="50"/>
        <v>4.99868837074146</v>
      </c>
      <c r="AK315" s="41">
        <f t="shared" si="46"/>
        <v>0</v>
      </c>
      <c r="AL315" s="2">
        <f t="shared" si="47"/>
        <v>-99</v>
      </c>
      <c r="AM315" s="41">
        <f t="shared" si="48"/>
        <v>-99</v>
      </c>
      <c r="AN315" s="26">
        <f t="shared" si="52"/>
        <v>93.00131162925854</v>
      </c>
    </row>
    <row r="316" spans="34:40" ht="12.75">
      <c r="AH316" s="1">
        <f t="shared" si="51"/>
        <v>312</v>
      </c>
      <c r="AI316" s="2">
        <f t="shared" si="49"/>
        <v>100</v>
      </c>
      <c r="AJ316" s="2">
        <f t="shared" si="50"/>
        <v>4.99868837074146</v>
      </c>
      <c r="AK316" s="41">
        <f t="shared" si="46"/>
        <v>0</v>
      </c>
      <c r="AL316" s="2">
        <f t="shared" si="47"/>
        <v>-99</v>
      </c>
      <c r="AM316" s="41">
        <f t="shared" si="48"/>
        <v>-99</v>
      </c>
      <c r="AN316" s="26">
        <f t="shared" si="52"/>
        <v>93.00131162925854</v>
      </c>
    </row>
    <row r="317" spans="34:40" ht="12.75">
      <c r="AH317" s="1">
        <f t="shared" si="51"/>
        <v>313</v>
      </c>
      <c r="AI317" s="2">
        <f t="shared" si="49"/>
        <v>100</v>
      </c>
      <c r="AJ317" s="2">
        <f t="shared" si="50"/>
        <v>4.99868837074146</v>
      </c>
      <c r="AK317" s="41">
        <f t="shared" si="46"/>
        <v>0</v>
      </c>
      <c r="AL317" s="2">
        <f t="shared" si="47"/>
        <v>-99</v>
      </c>
      <c r="AM317" s="41">
        <f t="shared" si="48"/>
        <v>-99</v>
      </c>
      <c r="AN317" s="26">
        <f t="shared" si="52"/>
        <v>93.00131162925854</v>
      </c>
    </row>
    <row r="318" spans="34:40" ht="12.75">
      <c r="AH318" s="1">
        <f t="shared" si="51"/>
        <v>314</v>
      </c>
      <c r="AI318" s="2">
        <f t="shared" si="49"/>
        <v>100</v>
      </c>
      <c r="AJ318" s="2">
        <f t="shared" si="50"/>
        <v>4.99868837074146</v>
      </c>
      <c r="AK318" s="41">
        <f t="shared" si="46"/>
        <v>0</v>
      </c>
      <c r="AL318" s="2">
        <f t="shared" si="47"/>
        <v>-99</v>
      </c>
      <c r="AM318" s="41">
        <f t="shared" si="48"/>
        <v>-99</v>
      </c>
      <c r="AN318" s="26">
        <f t="shared" si="52"/>
        <v>93.00131162925854</v>
      </c>
    </row>
    <row r="319" spans="34:40" ht="12.75">
      <c r="AH319" s="1">
        <f t="shared" si="51"/>
        <v>315</v>
      </c>
      <c r="AI319" s="2">
        <f t="shared" si="49"/>
        <v>100</v>
      </c>
      <c r="AJ319" s="2">
        <f t="shared" si="50"/>
        <v>4.99868837074146</v>
      </c>
      <c r="AK319" s="41">
        <f t="shared" si="46"/>
        <v>0</v>
      </c>
      <c r="AL319" s="2">
        <f t="shared" si="47"/>
        <v>-99</v>
      </c>
      <c r="AM319" s="41">
        <f t="shared" si="48"/>
        <v>-99</v>
      </c>
      <c r="AN319" s="26">
        <f t="shared" si="52"/>
        <v>93.00131162925854</v>
      </c>
    </row>
    <row r="320" spans="34:40" ht="12.75">
      <c r="AH320" s="1">
        <f t="shared" si="51"/>
        <v>316</v>
      </c>
      <c r="AI320" s="2">
        <f t="shared" si="49"/>
        <v>100</v>
      </c>
      <c r="AJ320" s="2">
        <f t="shared" si="50"/>
        <v>4.99868837074146</v>
      </c>
      <c r="AK320" s="41">
        <f t="shared" si="46"/>
        <v>0</v>
      </c>
      <c r="AL320" s="2">
        <f t="shared" si="47"/>
        <v>-99</v>
      </c>
      <c r="AM320" s="41">
        <f t="shared" si="48"/>
        <v>-99</v>
      </c>
      <c r="AN320" s="26">
        <f t="shared" si="52"/>
        <v>93.00131162925854</v>
      </c>
    </row>
    <row r="321" spans="34:40" ht="12.75">
      <c r="AH321" s="1">
        <f t="shared" si="51"/>
        <v>317</v>
      </c>
      <c r="AI321" s="2">
        <f t="shared" si="49"/>
        <v>100</v>
      </c>
      <c r="AJ321" s="2">
        <f t="shared" si="50"/>
        <v>4.99868837074146</v>
      </c>
      <c r="AK321" s="41">
        <f t="shared" si="46"/>
        <v>0</v>
      </c>
      <c r="AL321" s="2">
        <f t="shared" si="47"/>
        <v>-99</v>
      </c>
      <c r="AM321" s="41">
        <f t="shared" si="48"/>
        <v>-99</v>
      </c>
      <c r="AN321" s="26">
        <f t="shared" si="52"/>
        <v>93.00131162925854</v>
      </c>
    </row>
    <row r="322" spans="34:40" ht="12.75">
      <c r="AH322" s="1">
        <f t="shared" si="51"/>
        <v>318</v>
      </c>
      <c r="AI322" s="2">
        <f t="shared" si="49"/>
        <v>100</v>
      </c>
      <c r="AJ322" s="2">
        <f t="shared" si="50"/>
        <v>4.99868837074146</v>
      </c>
      <c r="AK322" s="41">
        <f t="shared" si="46"/>
        <v>0</v>
      </c>
      <c r="AL322" s="2">
        <f t="shared" si="47"/>
        <v>-99</v>
      </c>
      <c r="AM322" s="41">
        <f t="shared" si="48"/>
        <v>-99</v>
      </c>
      <c r="AN322" s="26">
        <f t="shared" si="52"/>
        <v>93.00131162925854</v>
      </c>
    </row>
    <row r="323" spans="34:40" ht="12.75">
      <c r="AH323" s="1">
        <f t="shared" si="51"/>
        <v>319</v>
      </c>
      <c r="AI323" s="2">
        <f t="shared" si="49"/>
        <v>100</v>
      </c>
      <c r="AJ323" s="2">
        <f t="shared" si="50"/>
        <v>4.99868837074146</v>
      </c>
      <c r="AK323" s="41">
        <f t="shared" si="46"/>
        <v>0</v>
      </c>
      <c r="AL323" s="2">
        <f t="shared" si="47"/>
        <v>-99</v>
      </c>
      <c r="AM323" s="41">
        <f t="shared" si="48"/>
        <v>-99</v>
      </c>
      <c r="AN323" s="26">
        <f t="shared" si="52"/>
        <v>93.00131162925854</v>
      </c>
    </row>
    <row r="324" spans="34:40" ht="12.75">
      <c r="AH324" s="1">
        <f t="shared" si="51"/>
        <v>320</v>
      </c>
      <c r="AI324" s="2">
        <f t="shared" si="49"/>
        <v>100</v>
      </c>
      <c r="AJ324" s="2">
        <f t="shared" si="50"/>
        <v>4.99868837074146</v>
      </c>
      <c r="AK324" s="41">
        <f aca="true" t="shared" si="53" ref="AK324:AK387">IF(AJ324&gt;=ha,-Dif_t*(ka*SQRT(AJ324-ha)+kb*SQRT(AJ324-hb)),IF(AJ324&gt;=hb,-Dif_t*kb*SQRT(AJ324-hb),0))</f>
        <v>0</v>
      </c>
      <c r="AL324" s="2">
        <f aca="true" t="shared" si="54" ref="AL324:AL387">IF(OR(AJ324=9999,AJ324&lt;=ha),-99,SQRT(2*g*(AJ324-ha)))</f>
        <v>-99</v>
      </c>
      <c r="AM324" s="41">
        <f aca="true" t="shared" si="55" ref="AM324:AM387">IF(OR(AJ324=9999,AJ324&lt;=hb),-99,SQRT(2*g*(AJ324-hb)))</f>
        <v>-99</v>
      </c>
      <c r="AN324" s="26">
        <f t="shared" si="52"/>
        <v>93.00131162925854</v>
      </c>
    </row>
    <row r="325" spans="34:40" ht="12.75">
      <c r="AH325" s="1">
        <f t="shared" si="51"/>
        <v>321</v>
      </c>
      <c r="AI325" s="2">
        <f aca="true" t="shared" si="56" ref="AI325:AI388">IF(AI324+Dif_t&gt;100,100,IF(AI324&lt;10,AI324+AJ$2,AI324+Dif_t))</f>
        <v>100</v>
      </c>
      <c r="AJ325" s="2">
        <f aca="true" t="shared" si="57" ref="AJ325:AJ388">IF(OR(AJ324=0,AJ324=9999),9999,IF(AJ324+AK324&lt;0,0,AJ324+AK324))</f>
        <v>4.99868837074146</v>
      </c>
      <c r="AK325" s="41">
        <f t="shared" si="53"/>
        <v>0</v>
      </c>
      <c r="AL325" s="2">
        <f t="shared" si="54"/>
        <v>-99</v>
      </c>
      <c r="AM325" s="41">
        <f t="shared" si="55"/>
        <v>-99</v>
      </c>
      <c r="AN325" s="26">
        <f t="shared" si="52"/>
        <v>93.00131162925854</v>
      </c>
    </row>
    <row r="326" spans="34:40" ht="12.75">
      <c r="AH326" s="1">
        <f aca="true" t="shared" si="58" ref="AH326:AH389">AH325+1</f>
        <v>322</v>
      </c>
      <c r="AI326" s="2">
        <f t="shared" si="56"/>
        <v>100</v>
      </c>
      <c r="AJ326" s="2">
        <f t="shared" si="57"/>
        <v>4.99868837074146</v>
      </c>
      <c r="AK326" s="41">
        <f t="shared" si="53"/>
        <v>0</v>
      </c>
      <c r="AL326" s="2">
        <f t="shared" si="54"/>
        <v>-99</v>
      </c>
      <c r="AM326" s="41">
        <f t="shared" si="55"/>
        <v>-99</v>
      </c>
      <c r="AN326" s="26">
        <f aca="true" t="shared" si="59" ref="AN326:AN389">IF(OR(AJ326=0,AJ326=9999),AN325+1,AJ$4-AJ326)</f>
        <v>93.00131162925854</v>
      </c>
    </row>
    <row r="327" spans="34:40" ht="12.75">
      <c r="AH327" s="1">
        <f t="shared" si="58"/>
        <v>323</v>
      </c>
      <c r="AI327" s="2">
        <f t="shared" si="56"/>
        <v>100</v>
      </c>
      <c r="AJ327" s="2">
        <f t="shared" si="57"/>
        <v>4.99868837074146</v>
      </c>
      <c r="AK327" s="41">
        <f t="shared" si="53"/>
        <v>0</v>
      </c>
      <c r="AL327" s="2">
        <f t="shared" si="54"/>
        <v>-99</v>
      </c>
      <c r="AM327" s="41">
        <f t="shared" si="55"/>
        <v>-99</v>
      </c>
      <c r="AN327" s="26">
        <f t="shared" si="59"/>
        <v>93.00131162925854</v>
      </c>
    </row>
    <row r="328" spans="34:40" ht="12.75">
      <c r="AH328" s="1">
        <f t="shared" si="58"/>
        <v>324</v>
      </c>
      <c r="AI328" s="2">
        <f t="shared" si="56"/>
        <v>100</v>
      </c>
      <c r="AJ328" s="2">
        <f t="shared" si="57"/>
        <v>4.99868837074146</v>
      </c>
      <c r="AK328" s="41">
        <f t="shared" si="53"/>
        <v>0</v>
      </c>
      <c r="AL328" s="2">
        <f t="shared" si="54"/>
        <v>-99</v>
      </c>
      <c r="AM328" s="41">
        <f t="shared" si="55"/>
        <v>-99</v>
      </c>
      <c r="AN328" s="26">
        <f t="shared" si="59"/>
        <v>93.00131162925854</v>
      </c>
    </row>
    <row r="329" spans="34:40" ht="12.75">
      <c r="AH329" s="1">
        <f t="shared" si="58"/>
        <v>325</v>
      </c>
      <c r="AI329" s="2">
        <f t="shared" si="56"/>
        <v>100</v>
      </c>
      <c r="AJ329" s="2">
        <f t="shared" si="57"/>
        <v>4.99868837074146</v>
      </c>
      <c r="AK329" s="41">
        <f t="shared" si="53"/>
        <v>0</v>
      </c>
      <c r="AL329" s="2">
        <f t="shared" si="54"/>
        <v>-99</v>
      </c>
      <c r="AM329" s="41">
        <f t="shared" si="55"/>
        <v>-99</v>
      </c>
      <c r="AN329" s="26">
        <f t="shared" si="59"/>
        <v>93.00131162925854</v>
      </c>
    </row>
    <row r="330" spans="34:40" ht="12.75">
      <c r="AH330" s="1">
        <f t="shared" si="58"/>
        <v>326</v>
      </c>
      <c r="AI330" s="2">
        <f t="shared" si="56"/>
        <v>100</v>
      </c>
      <c r="AJ330" s="2">
        <f t="shared" si="57"/>
        <v>4.99868837074146</v>
      </c>
      <c r="AK330" s="41">
        <f t="shared" si="53"/>
        <v>0</v>
      </c>
      <c r="AL330" s="2">
        <f t="shared" si="54"/>
        <v>-99</v>
      </c>
      <c r="AM330" s="41">
        <f t="shared" si="55"/>
        <v>-99</v>
      </c>
      <c r="AN330" s="26">
        <f t="shared" si="59"/>
        <v>93.00131162925854</v>
      </c>
    </row>
    <row r="331" spans="34:40" ht="12.75">
      <c r="AH331" s="1">
        <f t="shared" si="58"/>
        <v>327</v>
      </c>
      <c r="AI331" s="2">
        <f t="shared" si="56"/>
        <v>100</v>
      </c>
      <c r="AJ331" s="2">
        <f t="shared" si="57"/>
        <v>4.99868837074146</v>
      </c>
      <c r="AK331" s="41">
        <f t="shared" si="53"/>
        <v>0</v>
      </c>
      <c r="AL331" s="2">
        <f t="shared" si="54"/>
        <v>-99</v>
      </c>
      <c r="AM331" s="41">
        <f t="shared" si="55"/>
        <v>-99</v>
      </c>
      <c r="AN331" s="26">
        <f t="shared" si="59"/>
        <v>93.00131162925854</v>
      </c>
    </row>
    <row r="332" spans="34:40" ht="12.75">
      <c r="AH332" s="1">
        <f t="shared" si="58"/>
        <v>328</v>
      </c>
      <c r="AI332" s="2">
        <f t="shared" si="56"/>
        <v>100</v>
      </c>
      <c r="AJ332" s="2">
        <f t="shared" si="57"/>
        <v>4.99868837074146</v>
      </c>
      <c r="AK332" s="41">
        <f t="shared" si="53"/>
        <v>0</v>
      </c>
      <c r="AL332" s="2">
        <f t="shared" si="54"/>
        <v>-99</v>
      </c>
      <c r="AM332" s="41">
        <f t="shared" si="55"/>
        <v>-99</v>
      </c>
      <c r="AN332" s="26">
        <f t="shared" si="59"/>
        <v>93.00131162925854</v>
      </c>
    </row>
    <row r="333" spans="34:40" ht="12.75">
      <c r="AH333" s="1">
        <f t="shared" si="58"/>
        <v>329</v>
      </c>
      <c r="AI333" s="2">
        <f t="shared" si="56"/>
        <v>100</v>
      </c>
      <c r="AJ333" s="2">
        <f t="shared" si="57"/>
        <v>4.99868837074146</v>
      </c>
      <c r="AK333" s="41">
        <f t="shared" si="53"/>
        <v>0</v>
      </c>
      <c r="AL333" s="2">
        <f t="shared" si="54"/>
        <v>-99</v>
      </c>
      <c r="AM333" s="41">
        <f t="shared" si="55"/>
        <v>-99</v>
      </c>
      <c r="AN333" s="26">
        <f t="shared" si="59"/>
        <v>93.00131162925854</v>
      </c>
    </row>
    <row r="334" spans="34:40" ht="12.75">
      <c r="AH334" s="1">
        <f t="shared" si="58"/>
        <v>330</v>
      </c>
      <c r="AI334" s="2">
        <f t="shared" si="56"/>
        <v>100</v>
      </c>
      <c r="AJ334" s="2">
        <f t="shared" si="57"/>
        <v>4.99868837074146</v>
      </c>
      <c r="AK334" s="41">
        <f t="shared" si="53"/>
        <v>0</v>
      </c>
      <c r="AL334" s="2">
        <f t="shared" si="54"/>
        <v>-99</v>
      </c>
      <c r="AM334" s="41">
        <f t="shared" si="55"/>
        <v>-99</v>
      </c>
      <c r="AN334" s="26">
        <f t="shared" si="59"/>
        <v>93.00131162925854</v>
      </c>
    </row>
    <row r="335" spans="34:40" ht="12.75">
      <c r="AH335" s="1">
        <f t="shared" si="58"/>
        <v>331</v>
      </c>
      <c r="AI335" s="2">
        <f t="shared" si="56"/>
        <v>100</v>
      </c>
      <c r="AJ335" s="2">
        <f t="shared" si="57"/>
        <v>4.99868837074146</v>
      </c>
      <c r="AK335" s="41">
        <f t="shared" si="53"/>
        <v>0</v>
      </c>
      <c r="AL335" s="2">
        <f t="shared" si="54"/>
        <v>-99</v>
      </c>
      <c r="AM335" s="41">
        <f t="shared" si="55"/>
        <v>-99</v>
      </c>
      <c r="AN335" s="26">
        <f t="shared" si="59"/>
        <v>93.00131162925854</v>
      </c>
    </row>
    <row r="336" spans="34:40" ht="12.75">
      <c r="AH336" s="1">
        <f t="shared" si="58"/>
        <v>332</v>
      </c>
      <c r="AI336" s="2">
        <f t="shared" si="56"/>
        <v>100</v>
      </c>
      <c r="AJ336" s="2">
        <f t="shared" si="57"/>
        <v>4.99868837074146</v>
      </c>
      <c r="AK336" s="41">
        <f t="shared" si="53"/>
        <v>0</v>
      </c>
      <c r="AL336" s="2">
        <f t="shared" si="54"/>
        <v>-99</v>
      </c>
      <c r="AM336" s="41">
        <f t="shared" si="55"/>
        <v>-99</v>
      </c>
      <c r="AN336" s="26">
        <f t="shared" si="59"/>
        <v>93.00131162925854</v>
      </c>
    </row>
    <row r="337" spans="34:40" ht="12.75">
      <c r="AH337" s="1">
        <f t="shared" si="58"/>
        <v>333</v>
      </c>
      <c r="AI337" s="2">
        <f t="shared" si="56"/>
        <v>100</v>
      </c>
      <c r="AJ337" s="2">
        <f t="shared" si="57"/>
        <v>4.99868837074146</v>
      </c>
      <c r="AK337" s="41">
        <f t="shared" si="53"/>
        <v>0</v>
      </c>
      <c r="AL337" s="2">
        <f t="shared" si="54"/>
        <v>-99</v>
      </c>
      <c r="AM337" s="41">
        <f t="shared" si="55"/>
        <v>-99</v>
      </c>
      <c r="AN337" s="26">
        <f t="shared" si="59"/>
        <v>93.00131162925854</v>
      </c>
    </row>
    <row r="338" spans="34:40" ht="12.75">
      <c r="AH338" s="1">
        <f t="shared" si="58"/>
        <v>334</v>
      </c>
      <c r="AI338" s="2">
        <f t="shared" si="56"/>
        <v>100</v>
      </c>
      <c r="AJ338" s="2">
        <f t="shared" si="57"/>
        <v>4.99868837074146</v>
      </c>
      <c r="AK338" s="41">
        <f t="shared" si="53"/>
        <v>0</v>
      </c>
      <c r="AL338" s="2">
        <f t="shared" si="54"/>
        <v>-99</v>
      </c>
      <c r="AM338" s="41">
        <f t="shared" si="55"/>
        <v>-99</v>
      </c>
      <c r="AN338" s="26">
        <f t="shared" si="59"/>
        <v>93.00131162925854</v>
      </c>
    </row>
    <row r="339" spans="34:40" ht="12.75">
      <c r="AH339" s="1">
        <f t="shared" si="58"/>
        <v>335</v>
      </c>
      <c r="AI339" s="2">
        <f t="shared" si="56"/>
        <v>100</v>
      </c>
      <c r="AJ339" s="2">
        <f t="shared" si="57"/>
        <v>4.99868837074146</v>
      </c>
      <c r="AK339" s="41">
        <f t="shared" si="53"/>
        <v>0</v>
      </c>
      <c r="AL339" s="2">
        <f t="shared" si="54"/>
        <v>-99</v>
      </c>
      <c r="AM339" s="41">
        <f t="shared" si="55"/>
        <v>-99</v>
      </c>
      <c r="AN339" s="26">
        <f t="shared" si="59"/>
        <v>93.00131162925854</v>
      </c>
    </row>
    <row r="340" spans="34:40" ht="12.75">
      <c r="AH340" s="1">
        <f t="shared" si="58"/>
        <v>336</v>
      </c>
      <c r="AI340" s="2">
        <f t="shared" si="56"/>
        <v>100</v>
      </c>
      <c r="AJ340" s="2">
        <f t="shared" si="57"/>
        <v>4.99868837074146</v>
      </c>
      <c r="AK340" s="41">
        <f t="shared" si="53"/>
        <v>0</v>
      </c>
      <c r="AL340" s="2">
        <f t="shared" si="54"/>
        <v>-99</v>
      </c>
      <c r="AM340" s="41">
        <f t="shared" si="55"/>
        <v>-99</v>
      </c>
      <c r="AN340" s="26">
        <f t="shared" si="59"/>
        <v>93.00131162925854</v>
      </c>
    </row>
    <row r="341" spans="34:40" ht="12.75">
      <c r="AH341" s="1">
        <f t="shared" si="58"/>
        <v>337</v>
      </c>
      <c r="AI341" s="2">
        <f t="shared" si="56"/>
        <v>100</v>
      </c>
      <c r="AJ341" s="2">
        <f t="shared" si="57"/>
        <v>4.99868837074146</v>
      </c>
      <c r="AK341" s="41">
        <f t="shared" si="53"/>
        <v>0</v>
      </c>
      <c r="AL341" s="2">
        <f t="shared" si="54"/>
        <v>-99</v>
      </c>
      <c r="AM341" s="41">
        <f t="shared" si="55"/>
        <v>-99</v>
      </c>
      <c r="AN341" s="26">
        <f t="shared" si="59"/>
        <v>93.00131162925854</v>
      </c>
    </row>
    <row r="342" spans="34:40" ht="12.75">
      <c r="AH342" s="1">
        <f t="shared" si="58"/>
        <v>338</v>
      </c>
      <c r="AI342" s="2">
        <f t="shared" si="56"/>
        <v>100</v>
      </c>
      <c r="AJ342" s="2">
        <f t="shared" si="57"/>
        <v>4.99868837074146</v>
      </c>
      <c r="AK342" s="41">
        <f t="shared" si="53"/>
        <v>0</v>
      </c>
      <c r="AL342" s="2">
        <f t="shared" si="54"/>
        <v>-99</v>
      </c>
      <c r="AM342" s="41">
        <f t="shared" si="55"/>
        <v>-99</v>
      </c>
      <c r="AN342" s="26">
        <f t="shared" si="59"/>
        <v>93.00131162925854</v>
      </c>
    </row>
    <row r="343" spans="34:40" ht="12.75">
      <c r="AH343" s="1">
        <f t="shared" si="58"/>
        <v>339</v>
      </c>
      <c r="AI343" s="2">
        <f t="shared" si="56"/>
        <v>100</v>
      </c>
      <c r="AJ343" s="2">
        <f t="shared" si="57"/>
        <v>4.99868837074146</v>
      </c>
      <c r="AK343" s="41">
        <f t="shared" si="53"/>
        <v>0</v>
      </c>
      <c r="AL343" s="2">
        <f t="shared" si="54"/>
        <v>-99</v>
      </c>
      <c r="AM343" s="41">
        <f t="shared" si="55"/>
        <v>-99</v>
      </c>
      <c r="AN343" s="26">
        <f t="shared" si="59"/>
        <v>93.00131162925854</v>
      </c>
    </row>
    <row r="344" spans="34:40" ht="12.75">
      <c r="AH344" s="1">
        <f t="shared" si="58"/>
        <v>340</v>
      </c>
      <c r="AI344" s="2">
        <f t="shared" si="56"/>
        <v>100</v>
      </c>
      <c r="AJ344" s="2">
        <f t="shared" si="57"/>
        <v>4.99868837074146</v>
      </c>
      <c r="AK344" s="41">
        <f t="shared" si="53"/>
        <v>0</v>
      </c>
      <c r="AL344" s="2">
        <f t="shared" si="54"/>
        <v>-99</v>
      </c>
      <c r="AM344" s="41">
        <f t="shared" si="55"/>
        <v>-99</v>
      </c>
      <c r="AN344" s="26">
        <f t="shared" si="59"/>
        <v>93.00131162925854</v>
      </c>
    </row>
    <row r="345" spans="34:40" ht="12.75">
      <c r="AH345" s="1">
        <f t="shared" si="58"/>
        <v>341</v>
      </c>
      <c r="AI345" s="2">
        <f t="shared" si="56"/>
        <v>100</v>
      </c>
      <c r="AJ345" s="2">
        <f t="shared" si="57"/>
        <v>4.99868837074146</v>
      </c>
      <c r="AK345" s="41">
        <f t="shared" si="53"/>
        <v>0</v>
      </c>
      <c r="AL345" s="2">
        <f t="shared" si="54"/>
        <v>-99</v>
      </c>
      <c r="AM345" s="41">
        <f t="shared" si="55"/>
        <v>-99</v>
      </c>
      <c r="AN345" s="26">
        <f t="shared" si="59"/>
        <v>93.00131162925854</v>
      </c>
    </row>
    <row r="346" spans="34:40" ht="12.75">
      <c r="AH346" s="1">
        <f t="shared" si="58"/>
        <v>342</v>
      </c>
      <c r="AI346" s="2">
        <f t="shared" si="56"/>
        <v>100</v>
      </c>
      <c r="AJ346" s="2">
        <f t="shared" si="57"/>
        <v>4.99868837074146</v>
      </c>
      <c r="AK346" s="41">
        <f t="shared" si="53"/>
        <v>0</v>
      </c>
      <c r="AL346" s="2">
        <f t="shared" si="54"/>
        <v>-99</v>
      </c>
      <c r="AM346" s="41">
        <f t="shared" si="55"/>
        <v>-99</v>
      </c>
      <c r="AN346" s="26">
        <f t="shared" si="59"/>
        <v>93.00131162925854</v>
      </c>
    </row>
    <row r="347" spans="34:40" ht="12.75">
      <c r="AH347" s="1">
        <f t="shared" si="58"/>
        <v>343</v>
      </c>
      <c r="AI347" s="2">
        <f t="shared" si="56"/>
        <v>100</v>
      </c>
      <c r="AJ347" s="2">
        <f t="shared" si="57"/>
        <v>4.99868837074146</v>
      </c>
      <c r="AK347" s="41">
        <f t="shared" si="53"/>
        <v>0</v>
      </c>
      <c r="AL347" s="2">
        <f t="shared" si="54"/>
        <v>-99</v>
      </c>
      <c r="AM347" s="41">
        <f t="shared" si="55"/>
        <v>-99</v>
      </c>
      <c r="AN347" s="26">
        <f t="shared" si="59"/>
        <v>93.00131162925854</v>
      </c>
    </row>
    <row r="348" spans="34:40" ht="12.75">
      <c r="AH348" s="1">
        <f t="shared" si="58"/>
        <v>344</v>
      </c>
      <c r="AI348" s="2">
        <f t="shared" si="56"/>
        <v>100</v>
      </c>
      <c r="AJ348" s="2">
        <f t="shared" si="57"/>
        <v>4.99868837074146</v>
      </c>
      <c r="AK348" s="41">
        <f t="shared" si="53"/>
        <v>0</v>
      </c>
      <c r="AL348" s="2">
        <f t="shared" si="54"/>
        <v>-99</v>
      </c>
      <c r="AM348" s="41">
        <f t="shared" si="55"/>
        <v>-99</v>
      </c>
      <c r="AN348" s="26">
        <f t="shared" si="59"/>
        <v>93.00131162925854</v>
      </c>
    </row>
    <row r="349" spans="34:40" ht="12.75">
      <c r="AH349" s="1">
        <f t="shared" si="58"/>
        <v>345</v>
      </c>
      <c r="AI349" s="2">
        <f t="shared" si="56"/>
        <v>100</v>
      </c>
      <c r="AJ349" s="2">
        <f t="shared" si="57"/>
        <v>4.99868837074146</v>
      </c>
      <c r="AK349" s="41">
        <f t="shared" si="53"/>
        <v>0</v>
      </c>
      <c r="AL349" s="2">
        <f t="shared" si="54"/>
        <v>-99</v>
      </c>
      <c r="AM349" s="41">
        <f t="shared" si="55"/>
        <v>-99</v>
      </c>
      <c r="AN349" s="26">
        <f t="shared" si="59"/>
        <v>93.00131162925854</v>
      </c>
    </row>
    <row r="350" spans="34:40" ht="12.75">
      <c r="AH350" s="1">
        <f t="shared" si="58"/>
        <v>346</v>
      </c>
      <c r="AI350" s="2">
        <f t="shared" si="56"/>
        <v>100</v>
      </c>
      <c r="AJ350" s="2">
        <f t="shared" si="57"/>
        <v>4.99868837074146</v>
      </c>
      <c r="AK350" s="41">
        <f t="shared" si="53"/>
        <v>0</v>
      </c>
      <c r="AL350" s="2">
        <f t="shared" si="54"/>
        <v>-99</v>
      </c>
      <c r="AM350" s="41">
        <f t="shared" si="55"/>
        <v>-99</v>
      </c>
      <c r="AN350" s="26">
        <f t="shared" si="59"/>
        <v>93.00131162925854</v>
      </c>
    </row>
    <row r="351" spans="34:40" ht="12.75">
      <c r="AH351" s="1">
        <f t="shared" si="58"/>
        <v>347</v>
      </c>
      <c r="AI351" s="2">
        <f t="shared" si="56"/>
        <v>100</v>
      </c>
      <c r="AJ351" s="2">
        <f t="shared" si="57"/>
        <v>4.99868837074146</v>
      </c>
      <c r="AK351" s="41">
        <f t="shared" si="53"/>
        <v>0</v>
      </c>
      <c r="AL351" s="2">
        <f t="shared" si="54"/>
        <v>-99</v>
      </c>
      <c r="AM351" s="41">
        <f t="shared" si="55"/>
        <v>-99</v>
      </c>
      <c r="AN351" s="26">
        <f t="shared" si="59"/>
        <v>93.00131162925854</v>
      </c>
    </row>
    <row r="352" spans="34:40" ht="12.75">
      <c r="AH352" s="1">
        <f t="shared" si="58"/>
        <v>348</v>
      </c>
      <c r="AI352" s="2">
        <f t="shared" si="56"/>
        <v>100</v>
      </c>
      <c r="AJ352" s="2">
        <f t="shared" si="57"/>
        <v>4.99868837074146</v>
      </c>
      <c r="AK352" s="41">
        <f t="shared" si="53"/>
        <v>0</v>
      </c>
      <c r="AL352" s="2">
        <f t="shared" si="54"/>
        <v>-99</v>
      </c>
      <c r="AM352" s="41">
        <f t="shared" si="55"/>
        <v>-99</v>
      </c>
      <c r="AN352" s="26">
        <f t="shared" si="59"/>
        <v>93.00131162925854</v>
      </c>
    </row>
    <row r="353" spans="34:40" ht="12.75">
      <c r="AH353" s="1">
        <f t="shared" si="58"/>
        <v>349</v>
      </c>
      <c r="AI353" s="2">
        <f t="shared" si="56"/>
        <v>100</v>
      </c>
      <c r="AJ353" s="2">
        <f t="shared" si="57"/>
        <v>4.99868837074146</v>
      </c>
      <c r="AK353" s="41">
        <f t="shared" si="53"/>
        <v>0</v>
      </c>
      <c r="AL353" s="2">
        <f t="shared" si="54"/>
        <v>-99</v>
      </c>
      <c r="AM353" s="41">
        <f t="shared" si="55"/>
        <v>-99</v>
      </c>
      <c r="AN353" s="26">
        <f t="shared" si="59"/>
        <v>93.00131162925854</v>
      </c>
    </row>
    <row r="354" spans="34:40" ht="12.75">
      <c r="AH354" s="1">
        <f t="shared" si="58"/>
        <v>350</v>
      </c>
      <c r="AI354" s="2">
        <f t="shared" si="56"/>
        <v>100</v>
      </c>
      <c r="AJ354" s="2">
        <f t="shared" si="57"/>
        <v>4.99868837074146</v>
      </c>
      <c r="AK354" s="41">
        <f t="shared" si="53"/>
        <v>0</v>
      </c>
      <c r="AL354" s="2">
        <f t="shared" si="54"/>
        <v>-99</v>
      </c>
      <c r="AM354" s="41">
        <f t="shared" si="55"/>
        <v>-99</v>
      </c>
      <c r="AN354" s="26">
        <f t="shared" si="59"/>
        <v>93.00131162925854</v>
      </c>
    </row>
    <row r="355" spans="34:40" ht="12.75">
      <c r="AH355" s="1">
        <f t="shared" si="58"/>
        <v>351</v>
      </c>
      <c r="AI355" s="2">
        <f t="shared" si="56"/>
        <v>100</v>
      </c>
      <c r="AJ355" s="2">
        <f t="shared" si="57"/>
        <v>4.99868837074146</v>
      </c>
      <c r="AK355" s="41">
        <f t="shared" si="53"/>
        <v>0</v>
      </c>
      <c r="AL355" s="2">
        <f t="shared" si="54"/>
        <v>-99</v>
      </c>
      <c r="AM355" s="41">
        <f t="shared" si="55"/>
        <v>-99</v>
      </c>
      <c r="AN355" s="26">
        <f t="shared" si="59"/>
        <v>93.00131162925854</v>
      </c>
    </row>
    <row r="356" spans="34:40" ht="12.75">
      <c r="AH356" s="1">
        <f t="shared" si="58"/>
        <v>352</v>
      </c>
      <c r="AI356" s="2">
        <f t="shared" si="56"/>
        <v>100</v>
      </c>
      <c r="AJ356" s="2">
        <f t="shared" si="57"/>
        <v>4.99868837074146</v>
      </c>
      <c r="AK356" s="41">
        <f t="shared" si="53"/>
        <v>0</v>
      </c>
      <c r="AL356" s="2">
        <f t="shared" si="54"/>
        <v>-99</v>
      </c>
      <c r="AM356" s="41">
        <f t="shared" si="55"/>
        <v>-99</v>
      </c>
      <c r="AN356" s="26">
        <f t="shared" si="59"/>
        <v>93.00131162925854</v>
      </c>
    </row>
    <row r="357" spans="34:40" ht="12.75">
      <c r="AH357" s="1">
        <f t="shared" si="58"/>
        <v>353</v>
      </c>
      <c r="AI357" s="2">
        <f t="shared" si="56"/>
        <v>100</v>
      </c>
      <c r="AJ357" s="2">
        <f t="shared" si="57"/>
        <v>4.99868837074146</v>
      </c>
      <c r="AK357" s="41">
        <f t="shared" si="53"/>
        <v>0</v>
      </c>
      <c r="AL357" s="2">
        <f t="shared" si="54"/>
        <v>-99</v>
      </c>
      <c r="AM357" s="41">
        <f t="shared" si="55"/>
        <v>-99</v>
      </c>
      <c r="AN357" s="26">
        <f t="shared" si="59"/>
        <v>93.00131162925854</v>
      </c>
    </row>
    <row r="358" spans="34:40" ht="12.75">
      <c r="AH358" s="1">
        <f t="shared" si="58"/>
        <v>354</v>
      </c>
      <c r="AI358" s="2">
        <f t="shared" si="56"/>
        <v>100</v>
      </c>
      <c r="AJ358" s="2">
        <f t="shared" si="57"/>
        <v>4.99868837074146</v>
      </c>
      <c r="AK358" s="41">
        <f t="shared" si="53"/>
        <v>0</v>
      </c>
      <c r="AL358" s="2">
        <f t="shared" si="54"/>
        <v>-99</v>
      </c>
      <c r="AM358" s="41">
        <f t="shared" si="55"/>
        <v>-99</v>
      </c>
      <c r="AN358" s="26">
        <f t="shared" si="59"/>
        <v>93.00131162925854</v>
      </c>
    </row>
    <row r="359" spans="34:40" ht="12.75">
      <c r="AH359" s="1">
        <f t="shared" si="58"/>
        <v>355</v>
      </c>
      <c r="AI359" s="2">
        <f t="shared" si="56"/>
        <v>100</v>
      </c>
      <c r="AJ359" s="2">
        <f t="shared" si="57"/>
        <v>4.99868837074146</v>
      </c>
      <c r="AK359" s="41">
        <f t="shared" si="53"/>
        <v>0</v>
      </c>
      <c r="AL359" s="2">
        <f t="shared" si="54"/>
        <v>-99</v>
      </c>
      <c r="AM359" s="41">
        <f t="shared" si="55"/>
        <v>-99</v>
      </c>
      <c r="AN359" s="26">
        <f t="shared" si="59"/>
        <v>93.00131162925854</v>
      </c>
    </row>
    <row r="360" spans="34:40" ht="12.75">
      <c r="AH360" s="1">
        <f t="shared" si="58"/>
        <v>356</v>
      </c>
      <c r="AI360" s="2">
        <f t="shared" si="56"/>
        <v>100</v>
      </c>
      <c r="AJ360" s="2">
        <f t="shared" si="57"/>
        <v>4.99868837074146</v>
      </c>
      <c r="AK360" s="41">
        <f t="shared" si="53"/>
        <v>0</v>
      </c>
      <c r="AL360" s="2">
        <f t="shared" si="54"/>
        <v>-99</v>
      </c>
      <c r="AM360" s="41">
        <f t="shared" si="55"/>
        <v>-99</v>
      </c>
      <c r="AN360" s="26">
        <f t="shared" si="59"/>
        <v>93.00131162925854</v>
      </c>
    </row>
    <row r="361" spans="34:40" ht="12.75">
      <c r="AH361" s="1">
        <f t="shared" si="58"/>
        <v>357</v>
      </c>
      <c r="AI361" s="2">
        <f t="shared" si="56"/>
        <v>100</v>
      </c>
      <c r="AJ361" s="2">
        <f t="shared" si="57"/>
        <v>4.99868837074146</v>
      </c>
      <c r="AK361" s="41">
        <f t="shared" si="53"/>
        <v>0</v>
      </c>
      <c r="AL361" s="2">
        <f t="shared" si="54"/>
        <v>-99</v>
      </c>
      <c r="AM361" s="41">
        <f t="shared" si="55"/>
        <v>-99</v>
      </c>
      <c r="AN361" s="26">
        <f t="shared" si="59"/>
        <v>93.00131162925854</v>
      </c>
    </row>
    <row r="362" spans="34:40" ht="12.75">
      <c r="AH362" s="1">
        <f t="shared" si="58"/>
        <v>358</v>
      </c>
      <c r="AI362" s="2">
        <f t="shared" si="56"/>
        <v>100</v>
      </c>
      <c r="AJ362" s="2">
        <f t="shared" si="57"/>
        <v>4.99868837074146</v>
      </c>
      <c r="AK362" s="41">
        <f t="shared" si="53"/>
        <v>0</v>
      </c>
      <c r="AL362" s="2">
        <f t="shared" si="54"/>
        <v>-99</v>
      </c>
      <c r="AM362" s="41">
        <f t="shared" si="55"/>
        <v>-99</v>
      </c>
      <c r="AN362" s="26">
        <f t="shared" si="59"/>
        <v>93.00131162925854</v>
      </c>
    </row>
    <row r="363" spans="34:40" ht="12.75">
      <c r="AH363" s="1">
        <f t="shared" si="58"/>
        <v>359</v>
      </c>
      <c r="AI363" s="2">
        <f t="shared" si="56"/>
        <v>100</v>
      </c>
      <c r="AJ363" s="2">
        <f t="shared" si="57"/>
        <v>4.99868837074146</v>
      </c>
      <c r="AK363" s="41">
        <f t="shared" si="53"/>
        <v>0</v>
      </c>
      <c r="AL363" s="2">
        <f t="shared" si="54"/>
        <v>-99</v>
      </c>
      <c r="AM363" s="41">
        <f t="shared" si="55"/>
        <v>-99</v>
      </c>
      <c r="AN363" s="26">
        <f t="shared" si="59"/>
        <v>93.00131162925854</v>
      </c>
    </row>
    <row r="364" spans="34:40" ht="12.75">
      <c r="AH364" s="1">
        <f t="shared" si="58"/>
        <v>360</v>
      </c>
      <c r="AI364" s="2">
        <f t="shared" si="56"/>
        <v>100</v>
      </c>
      <c r="AJ364" s="2">
        <f t="shared" si="57"/>
        <v>4.99868837074146</v>
      </c>
      <c r="AK364" s="41">
        <f t="shared" si="53"/>
        <v>0</v>
      </c>
      <c r="AL364" s="2">
        <f t="shared" si="54"/>
        <v>-99</v>
      </c>
      <c r="AM364" s="41">
        <f t="shared" si="55"/>
        <v>-99</v>
      </c>
      <c r="AN364" s="26">
        <f t="shared" si="59"/>
        <v>93.00131162925854</v>
      </c>
    </row>
    <row r="365" spans="34:40" ht="12.75">
      <c r="AH365" s="1">
        <f t="shared" si="58"/>
        <v>361</v>
      </c>
      <c r="AI365" s="2">
        <f t="shared" si="56"/>
        <v>100</v>
      </c>
      <c r="AJ365" s="2">
        <f t="shared" si="57"/>
        <v>4.99868837074146</v>
      </c>
      <c r="AK365" s="41">
        <f t="shared" si="53"/>
        <v>0</v>
      </c>
      <c r="AL365" s="2">
        <f t="shared" si="54"/>
        <v>-99</v>
      </c>
      <c r="AM365" s="41">
        <f t="shared" si="55"/>
        <v>-99</v>
      </c>
      <c r="AN365" s="26">
        <f t="shared" si="59"/>
        <v>93.00131162925854</v>
      </c>
    </row>
    <row r="366" spans="34:40" ht="12.75">
      <c r="AH366" s="1">
        <f t="shared" si="58"/>
        <v>362</v>
      </c>
      <c r="AI366" s="2">
        <f t="shared" si="56"/>
        <v>100</v>
      </c>
      <c r="AJ366" s="2">
        <f t="shared" si="57"/>
        <v>4.99868837074146</v>
      </c>
      <c r="AK366" s="41">
        <f t="shared" si="53"/>
        <v>0</v>
      </c>
      <c r="AL366" s="2">
        <f t="shared" si="54"/>
        <v>-99</v>
      </c>
      <c r="AM366" s="41">
        <f t="shared" si="55"/>
        <v>-99</v>
      </c>
      <c r="AN366" s="26">
        <f t="shared" si="59"/>
        <v>93.00131162925854</v>
      </c>
    </row>
    <row r="367" spans="34:40" ht="12.75">
      <c r="AH367" s="1">
        <f t="shared" si="58"/>
        <v>363</v>
      </c>
      <c r="AI367" s="2">
        <f t="shared" si="56"/>
        <v>100</v>
      </c>
      <c r="AJ367" s="2">
        <f t="shared" si="57"/>
        <v>4.99868837074146</v>
      </c>
      <c r="AK367" s="41">
        <f t="shared" si="53"/>
        <v>0</v>
      </c>
      <c r="AL367" s="2">
        <f t="shared" si="54"/>
        <v>-99</v>
      </c>
      <c r="AM367" s="41">
        <f t="shared" si="55"/>
        <v>-99</v>
      </c>
      <c r="AN367" s="26">
        <f t="shared" si="59"/>
        <v>93.00131162925854</v>
      </c>
    </row>
    <row r="368" spans="34:40" ht="12.75">
      <c r="AH368" s="1">
        <f t="shared" si="58"/>
        <v>364</v>
      </c>
      <c r="AI368" s="2">
        <f t="shared" si="56"/>
        <v>100</v>
      </c>
      <c r="AJ368" s="2">
        <f t="shared" si="57"/>
        <v>4.99868837074146</v>
      </c>
      <c r="AK368" s="41">
        <f t="shared" si="53"/>
        <v>0</v>
      </c>
      <c r="AL368" s="2">
        <f t="shared" si="54"/>
        <v>-99</v>
      </c>
      <c r="AM368" s="41">
        <f t="shared" si="55"/>
        <v>-99</v>
      </c>
      <c r="AN368" s="26">
        <f t="shared" si="59"/>
        <v>93.00131162925854</v>
      </c>
    </row>
    <row r="369" spans="34:40" ht="12.75">
      <c r="AH369" s="1">
        <f t="shared" si="58"/>
        <v>365</v>
      </c>
      <c r="AI369" s="2">
        <f t="shared" si="56"/>
        <v>100</v>
      </c>
      <c r="AJ369" s="2">
        <f t="shared" si="57"/>
        <v>4.99868837074146</v>
      </c>
      <c r="AK369" s="41">
        <f t="shared" si="53"/>
        <v>0</v>
      </c>
      <c r="AL369" s="2">
        <f t="shared" si="54"/>
        <v>-99</v>
      </c>
      <c r="AM369" s="41">
        <f t="shared" si="55"/>
        <v>-99</v>
      </c>
      <c r="AN369" s="26">
        <f t="shared" si="59"/>
        <v>93.00131162925854</v>
      </c>
    </row>
    <row r="370" spans="34:40" ht="12.75">
      <c r="AH370" s="1">
        <f t="shared" si="58"/>
        <v>366</v>
      </c>
      <c r="AI370" s="2">
        <f t="shared" si="56"/>
        <v>100</v>
      </c>
      <c r="AJ370" s="2">
        <f t="shared" si="57"/>
        <v>4.99868837074146</v>
      </c>
      <c r="AK370" s="41">
        <f t="shared" si="53"/>
        <v>0</v>
      </c>
      <c r="AL370" s="2">
        <f t="shared" si="54"/>
        <v>-99</v>
      </c>
      <c r="AM370" s="41">
        <f t="shared" si="55"/>
        <v>-99</v>
      </c>
      <c r="AN370" s="26">
        <f t="shared" si="59"/>
        <v>93.00131162925854</v>
      </c>
    </row>
    <row r="371" spans="34:40" ht="12.75">
      <c r="AH371" s="1">
        <f t="shared" si="58"/>
        <v>367</v>
      </c>
      <c r="AI371" s="2">
        <f t="shared" si="56"/>
        <v>100</v>
      </c>
      <c r="AJ371" s="2">
        <f t="shared" si="57"/>
        <v>4.99868837074146</v>
      </c>
      <c r="AK371" s="41">
        <f t="shared" si="53"/>
        <v>0</v>
      </c>
      <c r="AL371" s="2">
        <f t="shared" si="54"/>
        <v>-99</v>
      </c>
      <c r="AM371" s="41">
        <f t="shared" si="55"/>
        <v>-99</v>
      </c>
      <c r="AN371" s="26">
        <f t="shared" si="59"/>
        <v>93.00131162925854</v>
      </c>
    </row>
    <row r="372" spans="34:40" ht="12.75">
      <c r="AH372" s="1">
        <f t="shared" si="58"/>
        <v>368</v>
      </c>
      <c r="AI372" s="2">
        <f t="shared" si="56"/>
        <v>100</v>
      </c>
      <c r="AJ372" s="2">
        <f t="shared" si="57"/>
        <v>4.99868837074146</v>
      </c>
      <c r="AK372" s="41">
        <f t="shared" si="53"/>
        <v>0</v>
      </c>
      <c r="AL372" s="2">
        <f t="shared" si="54"/>
        <v>-99</v>
      </c>
      <c r="AM372" s="41">
        <f t="shared" si="55"/>
        <v>-99</v>
      </c>
      <c r="AN372" s="26">
        <f t="shared" si="59"/>
        <v>93.00131162925854</v>
      </c>
    </row>
    <row r="373" spans="34:40" ht="12.75">
      <c r="AH373" s="1">
        <f t="shared" si="58"/>
        <v>369</v>
      </c>
      <c r="AI373" s="2">
        <f t="shared" si="56"/>
        <v>100</v>
      </c>
      <c r="AJ373" s="2">
        <f t="shared" si="57"/>
        <v>4.99868837074146</v>
      </c>
      <c r="AK373" s="41">
        <f t="shared" si="53"/>
        <v>0</v>
      </c>
      <c r="AL373" s="2">
        <f t="shared" si="54"/>
        <v>-99</v>
      </c>
      <c r="AM373" s="41">
        <f t="shared" si="55"/>
        <v>-99</v>
      </c>
      <c r="AN373" s="26">
        <f t="shared" si="59"/>
        <v>93.00131162925854</v>
      </c>
    </row>
    <row r="374" spans="34:40" ht="12.75">
      <c r="AH374" s="1">
        <f t="shared" si="58"/>
        <v>370</v>
      </c>
      <c r="AI374" s="2">
        <f t="shared" si="56"/>
        <v>100</v>
      </c>
      <c r="AJ374" s="2">
        <f t="shared" si="57"/>
        <v>4.99868837074146</v>
      </c>
      <c r="AK374" s="41">
        <f t="shared" si="53"/>
        <v>0</v>
      </c>
      <c r="AL374" s="2">
        <f t="shared" si="54"/>
        <v>-99</v>
      </c>
      <c r="AM374" s="41">
        <f t="shared" si="55"/>
        <v>-99</v>
      </c>
      <c r="AN374" s="26">
        <f t="shared" si="59"/>
        <v>93.00131162925854</v>
      </c>
    </row>
    <row r="375" spans="34:40" ht="12.75">
      <c r="AH375" s="1">
        <f t="shared" si="58"/>
        <v>371</v>
      </c>
      <c r="AI375" s="2">
        <f t="shared" si="56"/>
        <v>100</v>
      </c>
      <c r="AJ375" s="2">
        <f t="shared" si="57"/>
        <v>4.99868837074146</v>
      </c>
      <c r="AK375" s="41">
        <f t="shared" si="53"/>
        <v>0</v>
      </c>
      <c r="AL375" s="2">
        <f t="shared" si="54"/>
        <v>-99</v>
      </c>
      <c r="AM375" s="41">
        <f t="shared" si="55"/>
        <v>-99</v>
      </c>
      <c r="AN375" s="26">
        <f t="shared" si="59"/>
        <v>93.00131162925854</v>
      </c>
    </row>
    <row r="376" spans="34:40" ht="12.75">
      <c r="AH376" s="1">
        <f t="shared" si="58"/>
        <v>372</v>
      </c>
      <c r="AI376" s="2">
        <f t="shared" si="56"/>
        <v>100</v>
      </c>
      <c r="AJ376" s="2">
        <f t="shared" si="57"/>
        <v>4.99868837074146</v>
      </c>
      <c r="AK376" s="41">
        <f t="shared" si="53"/>
        <v>0</v>
      </c>
      <c r="AL376" s="2">
        <f t="shared" si="54"/>
        <v>-99</v>
      </c>
      <c r="AM376" s="41">
        <f t="shared" si="55"/>
        <v>-99</v>
      </c>
      <c r="AN376" s="26">
        <f t="shared" si="59"/>
        <v>93.00131162925854</v>
      </c>
    </row>
    <row r="377" spans="34:40" ht="12.75">
      <c r="AH377" s="1">
        <f t="shared" si="58"/>
        <v>373</v>
      </c>
      <c r="AI377" s="2">
        <f t="shared" si="56"/>
        <v>100</v>
      </c>
      <c r="AJ377" s="2">
        <f t="shared" si="57"/>
        <v>4.99868837074146</v>
      </c>
      <c r="AK377" s="41">
        <f t="shared" si="53"/>
        <v>0</v>
      </c>
      <c r="AL377" s="2">
        <f t="shared" si="54"/>
        <v>-99</v>
      </c>
      <c r="AM377" s="41">
        <f t="shared" si="55"/>
        <v>-99</v>
      </c>
      <c r="AN377" s="26">
        <f t="shared" si="59"/>
        <v>93.00131162925854</v>
      </c>
    </row>
    <row r="378" spans="34:40" ht="12.75">
      <c r="AH378" s="1">
        <f t="shared" si="58"/>
        <v>374</v>
      </c>
      <c r="AI378" s="2">
        <f t="shared" si="56"/>
        <v>100</v>
      </c>
      <c r="AJ378" s="2">
        <f t="shared" si="57"/>
        <v>4.99868837074146</v>
      </c>
      <c r="AK378" s="41">
        <f t="shared" si="53"/>
        <v>0</v>
      </c>
      <c r="AL378" s="2">
        <f t="shared" si="54"/>
        <v>-99</v>
      </c>
      <c r="AM378" s="41">
        <f t="shared" si="55"/>
        <v>-99</v>
      </c>
      <c r="AN378" s="26">
        <f t="shared" si="59"/>
        <v>93.00131162925854</v>
      </c>
    </row>
    <row r="379" spans="34:40" ht="12.75">
      <c r="AH379" s="1">
        <f t="shared" si="58"/>
        <v>375</v>
      </c>
      <c r="AI379" s="2">
        <f t="shared" si="56"/>
        <v>100</v>
      </c>
      <c r="AJ379" s="2">
        <f t="shared" si="57"/>
        <v>4.99868837074146</v>
      </c>
      <c r="AK379" s="41">
        <f t="shared" si="53"/>
        <v>0</v>
      </c>
      <c r="AL379" s="2">
        <f t="shared" si="54"/>
        <v>-99</v>
      </c>
      <c r="AM379" s="41">
        <f t="shared" si="55"/>
        <v>-99</v>
      </c>
      <c r="AN379" s="26">
        <f t="shared" si="59"/>
        <v>93.00131162925854</v>
      </c>
    </row>
    <row r="380" spans="34:40" ht="12.75">
      <c r="AH380" s="1">
        <f t="shared" si="58"/>
        <v>376</v>
      </c>
      <c r="AI380" s="2">
        <f t="shared" si="56"/>
        <v>100</v>
      </c>
      <c r="AJ380" s="2">
        <f t="shared" si="57"/>
        <v>4.99868837074146</v>
      </c>
      <c r="AK380" s="41">
        <f t="shared" si="53"/>
        <v>0</v>
      </c>
      <c r="AL380" s="2">
        <f t="shared" si="54"/>
        <v>-99</v>
      </c>
      <c r="AM380" s="41">
        <f t="shared" si="55"/>
        <v>-99</v>
      </c>
      <c r="AN380" s="26">
        <f t="shared" si="59"/>
        <v>93.00131162925854</v>
      </c>
    </row>
    <row r="381" spans="34:40" ht="12.75">
      <c r="AH381" s="1">
        <f t="shared" si="58"/>
        <v>377</v>
      </c>
      <c r="AI381" s="2">
        <f t="shared" si="56"/>
        <v>100</v>
      </c>
      <c r="AJ381" s="2">
        <f t="shared" si="57"/>
        <v>4.99868837074146</v>
      </c>
      <c r="AK381" s="41">
        <f t="shared" si="53"/>
        <v>0</v>
      </c>
      <c r="AL381" s="2">
        <f t="shared" si="54"/>
        <v>-99</v>
      </c>
      <c r="AM381" s="41">
        <f t="shared" si="55"/>
        <v>-99</v>
      </c>
      <c r="AN381" s="26">
        <f t="shared" si="59"/>
        <v>93.00131162925854</v>
      </c>
    </row>
    <row r="382" spans="34:40" ht="12.75">
      <c r="AH382" s="1">
        <f t="shared" si="58"/>
        <v>378</v>
      </c>
      <c r="AI382" s="2">
        <f t="shared" si="56"/>
        <v>100</v>
      </c>
      <c r="AJ382" s="2">
        <f t="shared" si="57"/>
        <v>4.99868837074146</v>
      </c>
      <c r="AK382" s="41">
        <f t="shared" si="53"/>
        <v>0</v>
      </c>
      <c r="AL382" s="2">
        <f t="shared" si="54"/>
        <v>-99</v>
      </c>
      <c r="AM382" s="41">
        <f t="shared" si="55"/>
        <v>-99</v>
      </c>
      <c r="AN382" s="26">
        <f t="shared" si="59"/>
        <v>93.00131162925854</v>
      </c>
    </row>
    <row r="383" spans="34:40" ht="12.75">
      <c r="AH383" s="1">
        <f t="shared" si="58"/>
        <v>379</v>
      </c>
      <c r="AI383" s="2">
        <f t="shared" si="56"/>
        <v>100</v>
      </c>
      <c r="AJ383" s="2">
        <f t="shared" si="57"/>
        <v>4.99868837074146</v>
      </c>
      <c r="AK383" s="41">
        <f t="shared" si="53"/>
        <v>0</v>
      </c>
      <c r="AL383" s="2">
        <f t="shared" si="54"/>
        <v>-99</v>
      </c>
      <c r="AM383" s="41">
        <f t="shared" si="55"/>
        <v>-99</v>
      </c>
      <c r="AN383" s="26">
        <f t="shared" si="59"/>
        <v>93.00131162925854</v>
      </c>
    </row>
    <row r="384" spans="34:40" ht="12.75">
      <c r="AH384" s="1">
        <f t="shared" si="58"/>
        <v>380</v>
      </c>
      <c r="AI384" s="2">
        <f t="shared" si="56"/>
        <v>100</v>
      </c>
      <c r="AJ384" s="2">
        <f t="shared" si="57"/>
        <v>4.99868837074146</v>
      </c>
      <c r="AK384" s="41">
        <f t="shared" si="53"/>
        <v>0</v>
      </c>
      <c r="AL384" s="2">
        <f t="shared" si="54"/>
        <v>-99</v>
      </c>
      <c r="AM384" s="41">
        <f t="shared" si="55"/>
        <v>-99</v>
      </c>
      <c r="AN384" s="26">
        <f t="shared" si="59"/>
        <v>93.00131162925854</v>
      </c>
    </row>
    <row r="385" spans="34:40" ht="12.75">
      <c r="AH385" s="1">
        <f t="shared" si="58"/>
        <v>381</v>
      </c>
      <c r="AI385" s="2">
        <f t="shared" si="56"/>
        <v>100</v>
      </c>
      <c r="AJ385" s="2">
        <f t="shared" si="57"/>
        <v>4.99868837074146</v>
      </c>
      <c r="AK385" s="41">
        <f t="shared" si="53"/>
        <v>0</v>
      </c>
      <c r="AL385" s="2">
        <f t="shared" si="54"/>
        <v>-99</v>
      </c>
      <c r="AM385" s="41">
        <f t="shared" si="55"/>
        <v>-99</v>
      </c>
      <c r="AN385" s="26">
        <f t="shared" si="59"/>
        <v>93.00131162925854</v>
      </c>
    </row>
    <row r="386" spans="34:40" ht="12.75">
      <c r="AH386" s="1">
        <f t="shared" si="58"/>
        <v>382</v>
      </c>
      <c r="AI386" s="2">
        <f t="shared" si="56"/>
        <v>100</v>
      </c>
      <c r="AJ386" s="2">
        <f t="shared" si="57"/>
        <v>4.99868837074146</v>
      </c>
      <c r="AK386" s="41">
        <f t="shared" si="53"/>
        <v>0</v>
      </c>
      <c r="AL386" s="2">
        <f t="shared" si="54"/>
        <v>-99</v>
      </c>
      <c r="AM386" s="41">
        <f t="shared" si="55"/>
        <v>-99</v>
      </c>
      <c r="AN386" s="26">
        <f t="shared" si="59"/>
        <v>93.00131162925854</v>
      </c>
    </row>
    <row r="387" spans="34:40" ht="12.75">
      <c r="AH387" s="1">
        <f t="shared" si="58"/>
        <v>383</v>
      </c>
      <c r="AI387" s="2">
        <f t="shared" si="56"/>
        <v>100</v>
      </c>
      <c r="AJ387" s="2">
        <f t="shared" si="57"/>
        <v>4.99868837074146</v>
      </c>
      <c r="AK387" s="41">
        <f t="shared" si="53"/>
        <v>0</v>
      </c>
      <c r="AL387" s="2">
        <f t="shared" si="54"/>
        <v>-99</v>
      </c>
      <c r="AM387" s="41">
        <f t="shared" si="55"/>
        <v>-99</v>
      </c>
      <c r="AN387" s="26">
        <f t="shared" si="59"/>
        <v>93.00131162925854</v>
      </c>
    </row>
    <row r="388" spans="34:40" ht="12.75">
      <c r="AH388" s="1">
        <f t="shared" si="58"/>
        <v>384</v>
      </c>
      <c r="AI388" s="2">
        <f t="shared" si="56"/>
        <v>100</v>
      </c>
      <c r="AJ388" s="2">
        <f t="shared" si="57"/>
        <v>4.99868837074146</v>
      </c>
      <c r="AK388" s="41">
        <f aca="true" t="shared" si="60" ref="AK388:AK451">IF(AJ388&gt;=ha,-Dif_t*(ka*SQRT(AJ388-ha)+kb*SQRT(AJ388-hb)),IF(AJ388&gt;=hb,-Dif_t*kb*SQRT(AJ388-hb),0))</f>
        <v>0</v>
      </c>
      <c r="AL388" s="2">
        <f aca="true" t="shared" si="61" ref="AL388:AL451">IF(OR(AJ388=9999,AJ388&lt;=ha),-99,SQRT(2*g*(AJ388-ha)))</f>
        <v>-99</v>
      </c>
      <c r="AM388" s="41">
        <f aca="true" t="shared" si="62" ref="AM388:AM451">IF(OR(AJ388=9999,AJ388&lt;=hb),-99,SQRT(2*g*(AJ388-hb)))</f>
        <v>-99</v>
      </c>
      <c r="AN388" s="26">
        <f t="shared" si="59"/>
        <v>93.00131162925854</v>
      </c>
    </row>
    <row r="389" spans="34:40" ht="12.75">
      <c r="AH389" s="1">
        <f t="shared" si="58"/>
        <v>385</v>
      </c>
      <c r="AI389" s="2">
        <f aca="true" t="shared" si="63" ref="AI389:AI452">IF(AI388+Dif_t&gt;100,100,IF(AI388&lt;10,AI388+AJ$2,AI388+Dif_t))</f>
        <v>100</v>
      </c>
      <c r="AJ389" s="2">
        <f aca="true" t="shared" si="64" ref="AJ389:AJ452">IF(OR(AJ388=0,AJ388=9999),9999,IF(AJ388+AK388&lt;0,0,AJ388+AK388))</f>
        <v>4.99868837074146</v>
      </c>
      <c r="AK389" s="41">
        <f t="shared" si="60"/>
        <v>0</v>
      </c>
      <c r="AL389" s="2">
        <f t="shared" si="61"/>
        <v>-99</v>
      </c>
      <c r="AM389" s="41">
        <f t="shared" si="62"/>
        <v>-99</v>
      </c>
      <c r="AN389" s="26">
        <f t="shared" si="59"/>
        <v>93.00131162925854</v>
      </c>
    </row>
    <row r="390" spans="34:40" ht="12.75">
      <c r="AH390" s="1">
        <f aca="true" t="shared" si="65" ref="AH390:AH453">AH389+1</f>
        <v>386</v>
      </c>
      <c r="AI390" s="2">
        <f t="shared" si="63"/>
        <v>100</v>
      </c>
      <c r="AJ390" s="2">
        <f t="shared" si="64"/>
        <v>4.99868837074146</v>
      </c>
      <c r="AK390" s="41">
        <f t="shared" si="60"/>
        <v>0</v>
      </c>
      <c r="AL390" s="2">
        <f t="shared" si="61"/>
        <v>-99</v>
      </c>
      <c r="AM390" s="41">
        <f t="shared" si="62"/>
        <v>-99</v>
      </c>
      <c r="AN390" s="26">
        <f aca="true" t="shared" si="66" ref="AN390:AN453">IF(OR(AJ390=0,AJ390=9999),AN389+1,AJ$4-AJ390)</f>
        <v>93.00131162925854</v>
      </c>
    </row>
    <row r="391" spans="34:40" ht="12.75">
      <c r="AH391" s="1">
        <f t="shared" si="65"/>
        <v>387</v>
      </c>
      <c r="AI391" s="2">
        <f t="shared" si="63"/>
        <v>100</v>
      </c>
      <c r="AJ391" s="2">
        <f t="shared" si="64"/>
        <v>4.99868837074146</v>
      </c>
      <c r="AK391" s="41">
        <f t="shared" si="60"/>
        <v>0</v>
      </c>
      <c r="AL391" s="2">
        <f t="shared" si="61"/>
        <v>-99</v>
      </c>
      <c r="AM391" s="41">
        <f t="shared" si="62"/>
        <v>-99</v>
      </c>
      <c r="AN391" s="26">
        <f t="shared" si="66"/>
        <v>93.00131162925854</v>
      </c>
    </row>
    <row r="392" spans="34:40" ht="12.75">
      <c r="AH392" s="1">
        <f t="shared" si="65"/>
        <v>388</v>
      </c>
      <c r="AI392" s="2">
        <f t="shared" si="63"/>
        <v>100</v>
      </c>
      <c r="AJ392" s="2">
        <f t="shared" si="64"/>
        <v>4.99868837074146</v>
      </c>
      <c r="AK392" s="41">
        <f t="shared" si="60"/>
        <v>0</v>
      </c>
      <c r="AL392" s="2">
        <f t="shared" si="61"/>
        <v>-99</v>
      </c>
      <c r="AM392" s="41">
        <f t="shared" si="62"/>
        <v>-99</v>
      </c>
      <c r="AN392" s="26">
        <f t="shared" si="66"/>
        <v>93.00131162925854</v>
      </c>
    </row>
    <row r="393" spans="34:40" ht="12.75">
      <c r="AH393" s="1">
        <f t="shared" si="65"/>
        <v>389</v>
      </c>
      <c r="AI393" s="2">
        <f t="shared" si="63"/>
        <v>100</v>
      </c>
      <c r="AJ393" s="2">
        <f t="shared" si="64"/>
        <v>4.99868837074146</v>
      </c>
      <c r="AK393" s="41">
        <f t="shared" si="60"/>
        <v>0</v>
      </c>
      <c r="AL393" s="2">
        <f t="shared" si="61"/>
        <v>-99</v>
      </c>
      <c r="AM393" s="41">
        <f t="shared" si="62"/>
        <v>-99</v>
      </c>
      <c r="AN393" s="26">
        <f t="shared" si="66"/>
        <v>93.00131162925854</v>
      </c>
    </row>
    <row r="394" spans="34:40" ht="12.75">
      <c r="AH394" s="1">
        <f t="shared" si="65"/>
        <v>390</v>
      </c>
      <c r="AI394" s="2">
        <f t="shared" si="63"/>
        <v>100</v>
      </c>
      <c r="AJ394" s="2">
        <f t="shared" si="64"/>
        <v>4.99868837074146</v>
      </c>
      <c r="AK394" s="41">
        <f t="shared" si="60"/>
        <v>0</v>
      </c>
      <c r="AL394" s="2">
        <f t="shared" si="61"/>
        <v>-99</v>
      </c>
      <c r="AM394" s="41">
        <f t="shared" si="62"/>
        <v>-99</v>
      </c>
      <c r="AN394" s="26">
        <f t="shared" si="66"/>
        <v>93.00131162925854</v>
      </c>
    </row>
    <row r="395" spans="34:40" ht="12.75">
      <c r="AH395" s="1">
        <f t="shared" si="65"/>
        <v>391</v>
      </c>
      <c r="AI395" s="2">
        <f t="shared" si="63"/>
        <v>100</v>
      </c>
      <c r="AJ395" s="2">
        <f t="shared" si="64"/>
        <v>4.99868837074146</v>
      </c>
      <c r="AK395" s="41">
        <f t="shared" si="60"/>
        <v>0</v>
      </c>
      <c r="AL395" s="2">
        <f t="shared" si="61"/>
        <v>-99</v>
      </c>
      <c r="AM395" s="41">
        <f t="shared" si="62"/>
        <v>-99</v>
      </c>
      <c r="AN395" s="26">
        <f t="shared" si="66"/>
        <v>93.00131162925854</v>
      </c>
    </row>
    <row r="396" spans="34:40" ht="12.75">
      <c r="AH396" s="1">
        <f t="shared" si="65"/>
        <v>392</v>
      </c>
      <c r="AI396" s="2">
        <f t="shared" si="63"/>
        <v>100</v>
      </c>
      <c r="AJ396" s="2">
        <f t="shared" si="64"/>
        <v>4.99868837074146</v>
      </c>
      <c r="AK396" s="41">
        <f t="shared" si="60"/>
        <v>0</v>
      </c>
      <c r="AL396" s="2">
        <f t="shared" si="61"/>
        <v>-99</v>
      </c>
      <c r="AM396" s="41">
        <f t="shared" si="62"/>
        <v>-99</v>
      </c>
      <c r="AN396" s="26">
        <f t="shared" si="66"/>
        <v>93.00131162925854</v>
      </c>
    </row>
    <row r="397" spans="34:40" ht="12.75">
      <c r="AH397" s="1">
        <f t="shared" si="65"/>
        <v>393</v>
      </c>
      <c r="AI397" s="2">
        <f t="shared" si="63"/>
        <v>100</v>
      </c>
      <c r="AJ397" s="2">
        <f t="shared" si="64"/>
        <v>4.99868837074146</v>
      </c>
      <c r="AK397" s="41">
        <f t="shared" si="60"/>
        <v>0</v>
      </c>
      <c r="AL397" s="2">
        <f t="shared" si="61"/>
        <v>-99</v>
      </c>
      <c r="AM397" s="41">
        <f t="shared" si="62"/>
        <v>-99</v>
      </c>
      <c r="AN397" s="26">
        <f t="shared" si="66"/>
        <v>93.00131162925854</v>
      </c>
    </row>
    <row r="398" spans="34:40" ht="12.75">
      <c r="AH398" s="1">
        <f t="shared" si="65"/>
        <v>394</v>
      </c>
      <c r="AI398" s="2">
        <f t="shared" si="63"/>
        <v>100</v>
      </c>
      <c r="AJ398" s="2">
        <f t="shared" si="64"/>
        <v>4.99868837074146</v>
      </c>
      <c r="AK398" s="41">
        <f t="shared" si="60"/>
        <v>0</v>
      </c>
      <c r="AL398" s="2">
        <f t="shared" si="61"/>
        <v>-99</v>
      </c>
      <c r="AM398" s="41">
        <f t="shared" si="62"/>
        <v>-99</v>
      </c>
      <c r="AN398" s="26">
        <f t="shared" si="66"/>
        <v>93.00131162925854</v>
      </c>
    </row>
    <row r="399" spans="34:40" ht="12.75">
      <c r="AH399" s="1">
        <f t="shared" si="65"/>
        <v>395</v>
      </c>
      <c r="AI399" s="2">
        <f t="shared" si="63"/>
        <v>100</v>
      </c>
      <c r="AJ399" s="2">
        <f t="shared" si="64"/>
        <v>4.99868837074146</v>
      </c>
      <c r="AK399" s="41">
        <f t="shared" si="60"/>
        <v>0</v>
      </c>
      <c r="AL399" s="2">
        <f t="shared" si="61"/>
        <v>-99</v>
      </c>
      <c r="AM399" s="41">
        <f t="shared" si="62"/>
        <v>-99</v>
      </c>
      <c r="AN399" s="26">
        <f t="shared" si="66"/>
        <v>93.00131162925854</v>
      </c>
    </row>
    <row r="400" spans="34:40" ht="12.75">
      <c r="AH400" s="1">
        <f t="shared" si="65"/>
        <v>396</v>
      </c>
      <c r="AI400" s="2">
        <f t="shared" si="63"/>
        <v>100</v>
      </c>
      <c r="AJ400" s="2">
        <f t="shared" si="64"/>
        <v>4.99868837074146</v>
      </c>
      <c r="AK400" s="41">
        <f t="shared" si="60"/>
        <v>0</v>
      </c>
      <c r="AL400" s="2">
        <f t="shared" si="61"/>
        <v>-99</v>
      </c>
      <c r="AM400" s="41">
        <f t="shared" si="62"/>
        <v>-99</v>
      </c>
      <c r="AN400" s="26">
        <f t="shared" si="66"/>
        <v>93.00131162925854</v>
      </c>
    </row>
    <row r="401" spans="34:40" ht="12.75">
      <c r="AH401" s="1">
        <f t="shared" si="65"/>
        <v>397</v>
      </c>
      <c r="AI401" s="2">
        <f t="shared" si="63"/>
        <v>100</v>
      </c>
      <c r="AJ401" s="2">
        <f t="shared" si="64"/>
        <v>4.99868837074146</v>
      </c>
      <c r="AK401" s="41">
        <f t="shared" si="60"/>
        <v>0</v>
      </c>
      <c r="AL401" s="2">
        <f t="shared" si="61"/>
        <v>-99</v>
      </c>
      <c r="AM401" s="41">
        <f t="shared" si="62"/>
        <v>-99</v>
      </c>
      <c r="AN401" s="26">
        <f t="shared" si="66"/>
        <v>93.00131162925854</v>
      </c>
    </row>
    <row r="402" spans="34:40" ht="12.75">
      <c r="AH402" s="1">
        <f t="shared" si="65"/>
        <v>398</v>
      </c>
      <c r="AI402" s="2">
        <f t="shared" si="63"/>
        <v>100</v>
      </c>
      <c r="AJ402" s="2">
        <f t="shared" si="64"/>
        <v>4.99868837074146</v>
      </c>
      <c r="AK402" s="41">
        <f t="shared" si="60"/>
        <v>0</v>
      </c>
      <c r="AL402" s="2">
        <f t="shared" si="61"/>
        <v>-99</v>
      </c>
      <c r="AM402" s="41">
        <f t="shared" si="62"/>
        <v>-99</v>
      </c>
      <c r="AN402" s="26">
        <f t="shared" si="66"/>
        <v>93.00131162925854</v>
      </c>
    </row>
    <row r="403" spans="34:40" ht="12.75">
      <c r="AH403" s="1">
        <f t="shared" si="65"/>
        <v>399</v>
      </c>
      <c r="AI403" s="2">
        <f t="shared" si="63"/>
        <v>100</v>
      </c>
      <c r="AJ403" s="2">
        <f t="shared" si="64"/>
        <v>4.99868837074146</v>
      </c>
      <c r="AK403" s="41">
        <f t="shared" si="60"/>
        <v>0</v>
      </c>
      <c r="AL403" s="2">
        <f t="shared" si="61"/>
        <v>-99</v>
      </c>
      <c r="AM403" s="41">
        <f t="shared" si="62"/>
        <v>-99</v>
      </c>
      <c r="AN403" s="26">
        <f t="shared" si="66"/>
        <v>93.00131162925854</v>
      </c>
    </row>
    <row r="404" spans="34:40" ht="12.75">
      <c r="AH404" s="1">
        <f t="shared" si="65"/>
        <v>400</v>
      </c>
      <c r="AI404" s="2">
        <f t="shared" si="63"/>
        <v>100</v>
      </c>
      <c r="AJ404" s="2">
        <f t="shared" si="64"/>
        <v>4.99868837074146</v>
      </c>
      <c r="AK404" s="41">
        <f t="shared" si="60"/>
        <v>0</v>
      </c>
      <c r="AL404" s="2">
        <f t="shared" si="61"/>
        <v>-99</v>
      </c>
      <c r="AM404" s="41">
        <f t="shared" si="62"/>
        <v>-99</v>
      </c>
      <c r="AN404" s="26">
        <f t="shared" si="66"/>
        <v>93.00131162925854</v>
      </c>
    </row>
    <row r="405" spans="34:40" ht="12.75">
      <c r="AH405" s="1">
        <f t="shared" si="65"/>
        <v>401</v>
      </c>
      <c r="AI405" s="2">
        <f t="shared" si="63"/>
        <v>100</v>
      </c>
      <c r="AJ405" s="2">
        <f t="shared" si="64"/>
        <v>4.99868837074146</v>
      </c>
      <c r="AK405" s="41">
        <f t="shared" si="60"/>
        <v>0</v>
      </c>
      <c r="AL405" s="2">
        <f t="shared" si="61"/>
        <v>-99</v>
      </c>
      <c r="AM405" s="41">
        <f t="shared" si="62"/>
        <v>-99</v>
      </c>
      <c r="AN405" s="26">
        <f t="shared" si="66"/>
        <v>93.00131162925854</v>
      </c>
    </row>
    <row r="406" spans="34:40" ht="12.75">
      <c r="AH406" s="1">
        <f t="shared" si="65"/>
        <v>402</v>
      </c>
      <c r="AI406" s="2">
        <f t="shared" si="63"/>
        <v>100</v>
      </c>
      <c r="AJ406" s="2">
        <f t="shared" si="64"/>
        <v>4.99868837074146</v>
      </c>
      <c r="AK406" s="41">
        <f t="shared" si="60"/>
        <v>0</v>
      </c>
      <c r="AL406" s="2">
        <f t="shared" si="61"/>
        <v>-99</v>
      </c>
      <c r="AM406" s="41">
        <f t="shared" si="62"/>
        <v>-99</v>
      </c>
      <c r="AN406" s="26">
        <f t="shared" si="66"/>
        <v>93.00131162925854</v>
      </c>
    </row>
    <row r="407" spans="34:40" ht="12.75">
      <c r="AH407" s="1">
        <f t="shared" si="65"/>
        <v>403</v>
      </c>
      <c r="AI407" s="2">
        <f t="shared" si="63"/>
        <v>100</v>
      </c>
      <c r="AJ407" s="2">
        <f t="shared" si="64"/>
        <v>4.99868837074146</v>
      </c>
      <c r="AK407" s="41">
        <f t="shared" si="60"/>
        <v>0</v>
      </c>
      <c r="AL407" s="2">
        <f t="shared" si="61"/>
        <v>-99</v>
      </c>
      <c r="AM407" s="41">
        <f t="shared" si="62"/>
        <v>-99</v>
      </c>
      <c r="AN407" s="26">
        <f t="shared" si="66"/>
        <v>93.00131162925854</v>
      </c>
    </row>
    <row r="408" spans="34:40" ht="12.75">
      <c r="AH408" s="1">
        <f t="shared" si="65"/>
        <v>404</v>
      </c>
      <c r="AI408" s="2">
        <f t="shared" si="63"/>
        <v>100</v>
      </c>
      <c r="AJ408" s="2">
        <f t="shared" si="64"/>
        <v>4.99868837074146</v>
      </c>
      <c r="AK408" s="41">
        <f t="shared" si="60"/>
        <v>0</v>
      </c>
      <c r="AL408" s="2">
        <f t="shared" si="61"/>
        <v>-99</v>
      </c>
      <c r="AM408" s="41">
        <f t="shared" si="62"/>
        <v>-99</v>
      </c>
      <c r="AN408" s="26">
        <f t="shared" si="66"/>
        <v>93.00131162925854</v>
      </c>
    </row>
    <row r="409" spans="34:40" ht="12.75">
      <c r="AH409" s="1">
        <f t="shared" si="65"/>
        <v>405</v>
      </c>
      <c r="AI409" s="2">
        <f t="shared" si="63"/>
        <v>100</v>
      </c>
      <c r="AJ409" s="2">
        <f t="shared" si="64"/>
        <v>4.99868837074146</v>
      </c>
      <c r="AK409" s="41">
        <f t="shared" si="60"/>
        <v>0</v>
      </c>
      <c r="AL409" s="2">
        <f t="shared" si="61"/>
        <v>-99</v>
      </c>
      <c r="AM409" s="41">
        <f t="shared" si="62"/>
        <v>-99</v>
      </c>
      <c r="AN409" s="26">
        <f t="shared" si="66"/>
        <v>93.00131162925854</v>
      </c>
    </row>
    <row r="410" spans="34:40" ht="12.75">
      <c r="AH410" s="1">
        <f t="shared" si="65"/>
        <v>406</v>
      </c>
      <c r="AI410" s="2">
        <f t="shared" si="63"/>
        <v>100</v>
      </c>
      <c r="AJ410" s="2">
        <f t="shared" si="64"/>
        <v>4.99868837074146</v>
      </c>
      <c r="AK410" s="41">
        <f t="shared" si="60"/>
        <v>0</v>
      </c>
      <c r="AL410" s="2">
        <f t="shared" si="61"/>
        <v>-99</v>
      </c>
      <c r="AM410" s="41">
        <f t="shared" si="62"/>
        <v>-99</v>
      </c>
      <c r="AN410" s="26">
        <f t="shared" si="66"/>
        <v>93.00131162925854</v>
      </c>
    </row>
    <row r="411" spans="34:40" ht="12.75">
      <c r="AH411" s="1">
        <f t="shared" si="65"/>
        <v>407</v>
      </c>
      <c r="AI411" s="2">
        <f t="shared" si="63"/>
        <v>100</v>
      </c>
      <c r="AJ411" s="2">
        <f t="shared" si="64"/>
        <v>4.99868837074146</v>
      </c>
      <c r="AK411" s="41">
        <f t="shared" si="60"/>
        <v>0</v>
      </c>
      <c r="AL411" s="2">
        <f t="shared" si="61"/>
        <v>-99</v>
      </c>
      <c r="AM411" s="41">
        <f t="shared" si="62"/>
        <v>-99</v>
      </c>
      <c r="AN411" s="26">
        <f t="shared" si="66"/>
        <v>93.00131162925854</v>
      </c>
    </row>
    <row r="412" spans="34:40" ht="12.75">
      <c r="AH412" s="1">
        <f t="shared" si="65"/>
        <v>408</v>
      </c>
      <c r="AI412" s="2">
        <f t="shared" si="63"/>
        <v>100</v>
      </c>
      <c r="AJ412" s="2">
        <f t="shared" si="64"/>
        <v>4.99868837074146</v>
      </c>
      <c r="AK412" s="41">
        <f t="shared" si="60"/>
        <v>0</v>
      </c>
      <c r="AL412" s="2">
        <f t="shared" si="61"/>
        <v>-99</v>
      </c>
      <c r="AM412" s="41">
        <f t="shared" si="62"/>
        <v>-99</v>
      </c>
      <c r="AN412" s="26">
        <f t="shared" si="66"/>
        <v>93.00131162925854</v>
      </c>
    </row>
    <row r="413" spans="34:40" ht="12.75">
      <c r="AH413" s="1">
        <f t="shared" si="65"/>
        <v>409</v>
      </c>
      <c r="AI413" s="2">
        <f t="shared" si="63"/>
        <v>100</v>
      </c>
      <c r="AJ413" s="2">
        <f t="shared" si="64"/>
        <v>4.99868837074146</v>
      </c>
      <c r="AK413" s="41">
        <f t="shared" si="60"/>
        <v>0</v>
      </c>
      <c r="AL413" s="2">
        <f t="shared" si="61"/>
        <v>-99</v>
      </c>
      <c r="AM413" s="41">
        <f t="shared" si="62"/>
        <v>-99</v>
      </c>
      <c r="AN413" s="26">
        <f t="shared" si="66"/>
        <v>93.00131162925854</v>
      </c>
    </row>
    <row r="414" spans="34:40" ht="12.75">
      <c r="AH414" s="1">
        <f t="shared" si="65"/>
        <v>410</v>
      </c>
      <c r="AI414" s="2">
        <f t="shared" si="63"/>
        <v>100</v>
      </c>
      <c r="AJ414" s="2">
        <f t="shared" si="64"/>
        <v>4.99868837074146</v>
      </c>
      <c r="AK414" s="41">
        <f t="shared" si="60"/>
        <v>0</v>
      </c>
      <c r="AL414" s="2">
        <f t="shared" si="61"/>
        <v>-99</v>
      </c>
      <c r="AM414" s="41">
        <f t="shared" si="62"/>
        <v>-99</v>
      </c>
      <c r="AN414" s="26">
        <f t="shared" si="66"/>
        <v>93.00131162925854</v>
      </c>
    </row>
    <row r="415" spans="34:40" ht="12.75">
      <c r="AH415" s="1">
        <f t="shared" si="65"/>
        <v>411</v>
      </c>
      <c r="AI415" s="2">
        <f t="shared" si="63"/>
        <v>100</v>
      </c>
      <c r="AJ415" s="2">
        <f t="shared" si="64"/>
        <v>4.99868837074146</v>
      </c>
      <c r="AK415" s="41">
        <f t="shared" si="60"/>
        <v>0</v>
      </c>
      <c r="AL415" s="2">
        <f t="shared" si="61"/>
        <v>-99</v>
      </c>
      <c r="AM415" s="41">
        <f t="shared" si="62"/>
        <v>-99</v>
      </c>
      <c r="AN415" s="26">
        <f t="shared" si="66"/>
        <v>93.00131162925854</v>
      </c>
    </row>
    <row r="416" spans="34:40" ht="12.75">
      <c r="AH416" s="1">
        <f t="shared" si="65"/>
        <v>412</v>
      </c>
      <c r="AI416" s="2">
        <f t="shared" si="63"/>
        <v>100</v>
      </c>
      <c r="AJ416" s="2">
        <f t="shared" si="64"/>
        <v>4.99868837074146</v>
      </c>
      <c r="AK416" s="41">
        <f t="shared" si="60"/>
        <v>0</v>
      </c>
      <c r="AL416" s="2">
        <f t="shared" si="61"/>
        <v>-99</v>
      </c>
      <c r="AM416" s="41">
        <f t="shared" si="62"/>
        <v>-99</v>
      </c>
      <c r="AN416" s="26">
        <f t="shared" si="66"/>
        <v>93.00131162925854</v>
      </c>
    </row>
    <row r="417" spans="34:40" ht="12.75">
      <c r="AH417" s="1">
        <f t="shared" si="65"/>
        <v>413</v>
      </c>
      <c r="AI417" s="2">
        <f t="shared" si="63"/>
        <v>100</v>
      </c>
      <c r="AJ417" s="2">
        <f t="shared" si="64"/>
        <v>4.99868837074146</v>
      </c>
      <c r="AK417" s="41">
        <f t="shared" si="60"/>
        <v>0</v>
      </c>
      <c r="AL417" s="2">
        <f t="shared" si="61"/>
        <v>-99</v>
      </c>
      <c r="AM417" s="41">
        <f t="shared" si="62"/>
        <v>-99</v>
      </c>
      <c r="AN417" s="26">
        <f t="shared" si="66"/>
        <v>93.00131162925854</v>
      </c>
    </row>
    <row r="418" spans="34:40" ht="12.75">
      <c r="AH418" s="1">
        <f t="shared" si="65"/>
        <v>414</v>
      </c>
      <c r="AI418" s="2">
        <f t="shared" si="63"/>
        <v>100</v>
      </c>
      <c r="AJ418" s="2">
        <f t="shared" si="64"/>
        <v>4.99868837074146</v>
      </c>
      <c r="AK418" s="41">
        <f t="shared" si="60"/>
        <v>0</v>
      </c>
      <c r="AL418" s="2">
        <f t="shared" si="61"/>
        <v>-99</v>
      </c>
      <c r="AM418" s="41">
        <f t="shared" si="62"/>
        <v>-99</v>
      </c>
      <c r="AN418" s="26">
        <f t="shared" si="66"/>
        <v>93.00131162925854</v>
      </c>
    </row>
    <row r="419" spans="34:40" ht="12.75">
      <c r="AH419" s="1">
        <f t="shared" si="65"/>
        <v>415</v>
      </c>
      <c r="AI419" s="2">
        <f t="shared" si="63"/>
        <v>100</v>
      </c>
      <c r="AJ419" s="2">
        <f t="shared" si="64"/>
        <v>4.99868837074146</v>
      </c>
      <c r="AK419" s="41">
        <f t="shared" si="60"/>
        <v>0</v>
      </c>
      <c r="AL419" s="2">
        <f t="shared" si="61"/>
        <v>-99</v>
      </c>
      <c r="AM419" s="41">
        <f t="shared" si="62"/>
        <v>-99</v>
      </c>
      <c r="AN419" s="26">
        <f t="shared" si="66"/>
        <v>93.00131162925854</v>
      </c>
    </row>
    <row r="420" spans="34:40" ht="12.75">
      <c r="AH420" s="1">
        <f t="shared" si="65"/>
        <v>416</v>
      </c>
      <c r="AI420" s="2">
        <f t="shared" si="63"/>
        <v>100</v>
      </c>
      <c r="AJ420" s="2">
        <f t="shared" si="64"/>
        <v>4.99868837074146</v>
      </c>
      <c r="AK420" s="41">
        <f t="shared" si="60"/>
        <v>0</v>
      </c>
      <c r="AL420" s="2">
        <f t="shared" si="61"/>
        <v>-99</v>
      </c>
      <c r="AM420" s="41">
        <f t="shared" si="62"/>
        <v>-99</v>
      </c>
      <c r="AN420" s="26">
        <f t="shared" si="66"/>
        <v>93.00131162925854</v>
      </c>
    </row>
    <row r="421" spans="34:40" ht="12.75">
      <c r="AH421" s="1">
        <f t="shared" si="65"/>
        <v>417</v>
      </c>
      <c r="AI421" s="2">
        <f t="shared" si="63"/>
        <v>100</v>
      </c>
      <c r="AJ421" s="2">
        <f t="shared" si="64"/>
        <v>4.99868837074146</v>
      </c>
      <c r="AK421" s="41">
        <f t="shared" si="60"/>
        <v>0</v>
      </c>
      <c r="AL421" s="2">
        <f t="shared" si="61"/>
        <v>-99</v>
      </c>
      <c r="AM421" s="41">
        <f t="shared" si="62"/>
        <v>-99</v>
      </c>
      <c r="AN421" s="26">
        <f t="shared" si="66"/>
        <v>93.00131162925854</v>
      </c>
    </row>
    <row r="422" spans="34:40" ht="12.75">
      <c r="AH422" s="1">
        <f t="shared" si="65"/>
        <v>418</v>
      </c>
      <c r="AI422" s="2">
        <f t="shared" si="63"/>
        <v>100</v>
      </c>
      <c r="AJ422" s="2">
        <f t="shared" si="64"/>
        <v>4.99868837074146</v>
      </c>
      <c r="AK422" s="41">
        <f t="shared" si="60"/>
        <v>0</v>
      </c>
      <c r="AL422" s="2">
        <f t="shared" si="61"/>
        <v>-99</v>
      </c>
      <c r="AM422" s="41">
        <f t="shared" si="62"/>
        <v>-99</v>
      </c>
      <c r="AN422" s="26">
        <f t="shared" si="66"/>
        <v>93.00131162925854</v>
      </c>
    </row>
    <row r="423" spans="34:40" ht="12.75">
      <c r="AH423" s="1">
        <f t="shared" si="65"/>
        <v>419</v>
      </c>
      <c r="AI423" s="2">
        <f t="shared" si="63"/>
        <v>100</v>
      </c>
      <c r="AJ423" s="2">
        <f t="shared" si="64"/>
        <v>4.99868837074146</v>
      </c>
      <c r="AK423" s="41">
        <f t="shared" si="60"/>
        <v>0</v>
      </c>
      <c r="AL423" s="2">
        <f t="shared" si="61"/>
        <v>-99</v>
      </c>
      <c r="AM423" s="41">
        <f t="shared" si="62"/>
        <v>-99</v>
      </c>
      <c r="AN423" s="26">
        <f t="shared" si="66"/>
        <v>93.00131162925854</v>
      </c>
    </row>
    <row r="424" spans="34:40" ht="12.75">
      <c r="AH424" s="1">
        <f t="shared" si="65"/>
        <v>420</v>
      </c>
      <c r="AI424" s="2">
        <f t="shared" si="63"/>
        <v>100</v>
      </c>
      <c r="AJ424" s="2">
        <f t="shared" si="64"/>
        <v>4.99868837074146</v>
      </c>
      <c r="AK424" s="41">
        <f t="shared" si="60"/>
        <v>0</v>
      </c>
      <c r="AL424" s="2">
        <f t="shared" si="61"/>
        <v>-99</v>
      </c>
      <c r="AM424" s="41">
        <f t="shared" si="62"/>
        <v>-99</v>
      </c>
      <c r="AN424" s="26">
        <f t="shared" si="66"/>
        <v>93.00131162925854</v>
      </c>
    </row>
    <row r="425" spans="34:40" ht="12.75">
      <c r="AH425" s="1">
        <f t="shared" si="65"/>
        <v>421</v>
      </c>
      <c r="AI425" s="2">
        <f t="shared" si="63"/>
        <v>100</v>
      </c>
      <c r="AJ425" s="2">
        <f t="shared" si="64"/>
        <v>4.99868837074146</v>
      </c>
      <c r="AK425" s="41">
        <f t="shared" si="60"/>
        <v>0</v>
      </c>
      <c r="AL425" s="2">
        <f t="shared" si="61"/>
        <v>-99</v>
      </c>
      <c r="AM425" s="41">
        <f t="shared" si="62"/>
        <v>-99</v>
      </c>
      <c r="AN425" s="26">
        <f t="shared" si="66"/>
        <v>93.00131162925854</v>
      </c>
    </row>
    <row r="426" spans="34:40" ht="12.75">
      <c r="AH426" s="1">
        <f t="shared" si="65"/>
        <v>422</v>
      </c>
      <c r="AI426" s="2">
        <f t="shared" si="63"/>
        <v>100</v>
      </c>
      <c r="AJ426" s="2">
        <f t="shared" si="64"/>
        <v>4.99868837074146</v>
      </c>
      <c r="AK426" s="41">
        <f t="shared" si="60"/>
        <v>0</v>
      </c>
      <c r="AL426" s="2">
        <f t="shared" si="61"/>
        <v>-99</v>
      </c>
      <c r="AM426" s="41">
        <f t="shared" si="62"/>
        <v>-99</v>
      </c>
      <c r="AN426" s="26">
        <f t="shared" si="66"/>
        <v>93.00131162925854</v>
      </c>
    </row>
    <row r="427" spans="34:40" ht="12.75">
      <c r="AH427" s="1">
        <f t="shared" si="65"/>
        <v>423</v>
      </c>
      <c r="AI427" s="2">
        <f t="shared" si="63"/>
        <v>100</v>
      </c>
      <c r="AJ427" s="2">
        <f t="shared" si="64"/>
        <v>4.99868837074146</v>
      </c>
      <c r="AK427" s="41">
        <f t="shared" si="60"/>
        <v>0</v>
      </c>
      <c r="AL427" s="2">
        <f t="shared" si="61"/>
        <v>-99</v>
      </c>
      <c r="AM427" s="41">
        <f t="shared" si="62"/>
        <v>-99</v>
      </c>
      <c r="AN427" s="26">
        <f t="shared" si="66"/>
        <v>93.00131162925854</v>
      </c>
    </row>
    <row r="428" spans="34:40" ht="12.75">
      <c r="AH428" s="1">
        <f t="shared" si="65"/>
        <v>424</v>
      </c>
      <c r="AI428" s="2">
        <f t="shared" si="63"/>
        <v>100</v>
      </c>
      <c r="AJ428" s="2">
        <f t="shared" si="64"/>
        <v>4.99868837074146</v>
      </c>
      <c r="AK428" s="41">
        <f t="shared" si="60"/>
        <v>0</v>
      </c>
      <c r="AL428" s="2">
        <f t="shared" si="61"/>
        <v>-99</v>
      </c>
      <c r="AM428" s="41">
        <f t="shared" si="62"/>
        <v>-99</v>
      </c>
      <c r="AN428" s="26">
        <f t="shared" si="66"/>
        <v>93.00131162925854</v>
      </c>
    </row>
    <row r="429" spans="34:40" ht="12.75">
      <c r="AH429" s="1">
        <f t="shared" si="65"/>
        <v>425</v>
      </c>
      <c r="AI429" s="2">
        <f t="shared" si="63"/>
        <v>100</v>
      </c>
      <c r="AJ429" s="2">
        <f t="shared" si="64"/>
        <v>4.99868837074146</v>
      </c>
      <c r="AK429" s="41">
        <f t="shared" si="60"/>
        <v>0</v>
      </c>
      <c r="AL429" s="2">
        <f t="shared" si="61"/>
        <v>-99</v>
      </c>
      <c r="AM429" s="41">
        <f t="shared" si="62"/>
        <v>-99</v>
      </c>
      <c r="AN429" s="26">
        <f t="shared" si="66"/>
        <v>93.00131162925854</v>
      </c>
    </row>
    <row r="430" spans="34:40" ht="12.75">
      <c r="AH430" s="1">
        <f t="shared" si="65"/>
        <v>426</v>
      </c>
      <c r="AI430" s="2">
        <f t="shared" si="63"/>
        <v>100</v>
      </c>
      <c r="AJ430" s="2">
        <f t="shared" si="64"/>
        <v>4.99868837074146</v>
      </c>
      <c r="AK430" s="41">
        <f t="shared" si="60"/>
        <v>0</v>
      </c>
      <c r="AL430" s="2">
        <f t="shared" si="61"/>
        <v>-99</v>
      </c>
      <c r="AM430" s="41">
        <f t="shared" si="62"/>
        <v>-99</v>
      </c>
      <c r="AN430" s="26">
        <f t="shared" si="66"/>
        <v>93.00131162925854</v>
      </c>
    </row>
    <row r="431" spans="34:40" ht="12.75">
      <c r="AH431" s="1">
        <f t="shared" si="65"/>
        <v>427</v>
      </c>
      <c r="AI431" s="2">
        <f t="shared" si="63"/>
        <v>100</v>
      </c>
      <c r="AJ431" s="2">
        <f t="shared" si="64"/>
        <v>4.99868837074146</v>
      </c>
      <c r="AK431" s="41">
        <f t="shared" si="60"/>
        <v>0</v>
      </c>
      <c r="AL431" s="2">
        <f t="shared" si="61"/>
        <v>-99</v>
      </c>
      <c r="AM431" s="41">
        <f t="shared" si="62"/>
        <v>-99</v>
      </c>
      <c r="AN431" s="26">
        <f t="shared" si="66"/>
        <v>93.00131162925854</v>
      </c>
    </row>
    <row r="432" spans="34:40" ht="12.75">
      <c r="AH432" s="1">
        <f t="shared" si="65"/>
        <v>428</v>
      </c>
      <c r="AI432" s="2">
        <f t="shared" si="63"/>
        <v>100</v>
      </c>
      <c r="AJ432" s="2">
        <f t="shared" si="64"/>
        <v>4.99868837074146</v>
      </c>
      <c r="AK432" s="41">
        <f t="shared" si="60"/>
        <v>0</v>
      </c>
      <c r="AL432" s="2">
        <f t="shared" si="61"/>
        <v>-99</v>
      </c>
      <c r="AM432" s="41">
        <f t="shared" si="62"/>
        <v>-99</v>
      </c>
      <c r="AN432" s="26">
        <f t="shared" si="66"/>
        <v>93.00131162925854</v>
      </c>
    </row>
    <row r="433" spans="34:40" ht="12.75">
      <c r="AH433" s="1">
        <f t="shared" si="65"/>
        <v>429</v>
      </c>
      <c r="AI433" s="2">
        <f t="shared" si="63"/>
        <v>100</v>
      </c>
      <c r="AJ433" s="2">
        <f t="shared" si="64"/>
        <v>4.99868837074146</v>
      </c>
      <c r="AK433" s="41">
        <f t="shared" si="60"/>
        <v>0</v>
      </c>
      <c r="AL433" s="2">
        <f t="shared" si="61"/>
        <v>-99</v>
      </c>
      <c r="AM433" s="41">
        <f t="shared" si="62"/>
        <v>-99</v>
      </c>
      <c r="AN433" s="26">
        <f t="shared" si="66"/>
        <v>93.00131162925854</v>
      </c>
    </row>
    <row r="434" spans="34:40" ht="12.75">
      <c r="AH434" s="1">
        <f t="shared" si="65"/>
        <v>430</v>
      </c>
      <c r="AI434" s="2">
        <f t="shared" si="63"/>
        <v>100</v>
      </c>
      <c r="AJ434" s="2">
        <f t="shared" si="64"/>
        <v>4.99868837074146</v>
      </c>
      <c r="AK434" s="41">
        <f t="shared" si="60"/>
        <v>0</v>
      </c>
      <c r="AL434" s="2">
        <f t="shared" si="61"/>
        <v>-99</v>
      </c>
      <c r="AM434" s="41">
        <f t="shared" si="62"/>
        <v>-99</v>
      </c>
      <c r="AN434" s="26">
        <f t="shared" si="66"/>
        <v>93.00131162925854</v>
      </c>
    </row>
    <row r="435" spans="34:40" ht="12.75">
      <c r="AH435" s="1">
        <f t="shared" si="65"/>
        <v>431</v>
      </c>
      <c r="AI435" s="2">
        <f t="shared" si="63"/>
        <v>100</v>
      </c>
      <c r="AJ435" s="2">
        <f t="shared" si="64"/>
        <v>4.99868837074146</v>
      </c>
      <c r="AK435" s="41">
        <f t="shared" si="60"/>
        <v>0</v>
      </c>
      <c r="AL435" s="2">
        <f t="shared" si="61"/>
        <v>-99</v>
      </c>
      <c r="AM435" s="41">
        <f t="shared" si="62"/>
        <v>-99</v>
      </c>
      <c r="AN435" s="26">
        <f t="shared" si="66"/>
        <v>93.00131162925854</v>
      </c>
    </row>
    <row r="436" spans="34:40" ht="12.75">
      <c r="AH436" s="1">
        <f t="shared" si="65"/>
        <v>432</v>
      </c>
      <c r="AI436" s="2">
        <f t="shared" si="63"/>
        <v>100</v>
      </c>
      <c r="AJ436" s="2">
        <f t="shared" si="64"/>
        <v>4.99868837074146</v>
      </c>
      <c r="AK436" s="41">
        <f t="shared" si="60"/>
        <v>0</v>
      </c>
      <c r="AL436" s="2">
        <f t="shared" si="61"/>
        <v>-99</v>
      </c>
      <c r="AM436" s="41">
        <f t="shared" si="62"/>
        <v>-99</v>
      </c>
      <c r="AN436" s="26">
        <f t="shared" si="66"/>
        <v>93.00131162925854</v>
      </c>
    </row>
    <row r="437" spans="34:40" ht="12.75">
      <c r="AH437" s="1">
        <f t="shared" si="65"/>
        <v>433</v>
      </c>
      <c r="AI437" s="2">
        <f t="shared" si="63"/>
        <v>100</v>
      </c>
      <c r="AJ437" s="2">
        <f t="shared" si="64"/>
        <v>4.99868837074146</v>
      </c>
      <c r="AK437" s="41">
        <f t="shared" si="60"/>
        <v>0</v>
      </c>
      <c r="AL437" s="2">
        <f t="shared" si="61"/>
        <v>-99</v>
      </c>
      <c r="AM437" s="41">
        <f t="shared" si="62"/>
        <v>-99</v>
      </c>
      <c r="AN437" s="26">
        <f t="shared" si="66"/>
        <v>93.00131162925854</v>
      </c>
    </row>
    <row r="438" spans="34:40" ht="12.75">
      <c r="AH438" s="1">
        <f t="shared" si="65"/>
        <v>434</v>
      </c>
      <c r="AI438" s="2">
        <f t="shared" si="63"/>
        <v>100</v>
      </c>
      <c r="AJ438" s="2">
        <f t="shared" si="64"/>
        <v>4.99868837074146</v>
      </c>
      <c r="AK438" s="41">
        <f t="shared" si="60"/>
        <v>0</v>
      </c>
      <c r="AL438" s="2">
        <f t="shared" si="61"/>
        <v>-99</v>
      </c>
      <c r="AM438" s="41">
        <f t="shared" si="62"/>
        <v>-99</v>
      </c>
      <c r="AN438" s="26">
        <f t="shared" si="66"/>
        <v>93.00131162925854</v>
      </c>
    </row>
    <row r="439" spans="34:40" ht="12.75">
      <c r="AH439" s="1">
        <f t="shared" si="65"/>
        <v>435</v>
      </c>
      <c r="AI439" s="2">
        <f t="shared" si="63"/>
        <v>100</v>
      </c>
      <c r="AJ439" s="2">
        <f t="shared" si="64"/>
        <v>4.99868837074146</v>
      </c>
      <c r="AK439" s="41">
        <f t="shared" si="60"/>
        <v>0</v>
      </c>
      <c r="AL439" s="2">
        <f t="shared" si="61"/>
        <v>-99</v>
      </c>
      <c r="AM439" s="41">
        <f t="shared" si="62"/>
        <v>-99</v>
      </c>
      <c r="AN439" s="26">
        <f t="shared" si="66"/>
        <v>93.00131162925854</v>
      </c>
    </row>
    <row r="440" spans="34:40" ht="12.75">
      <c r="AH440" s="1">
        <f t="shared" si="65"/>
        <v>436</v>
      </c>
      <c r="AI440" s="2">
        <f t="shared" si="63"/>
        <v>100</v>
      </c>
      <c r="AJ440" s="2">
        <f t="shared" si="64"/>
        <v>4.99868837074146</v>
      </c>
      <c r="AK440" s="41">
        <f t="shared" si="60"/>
        <v>0</v>
      </c>
      <c r="AL440" s="2">
        <f t="shared" si="61"/>
        <v>-99</v>
      </c>
      <c r="AM440" s="41">
        <f t="shared" si="62"/>
        <v>-99</v>
      </c>
      <c r="AN440" s="26">
        <f t="shared" si="66"/>
        <v>93.00131162925854</v>
      </c>
    </row>
    <row r="441" spans="34:40" ht="12.75">
      <c r="AH441" s="1">
        <f t="shared" si="65"/>
        <v>437</v>
      </c>
      <c r="AI441" s="2">
        <f t="shared" si="63"/>
        <v>100</v>
      </c>
      <c r="AJ441" s="2">
        <f t="shared" si="64"/>
        <v>4.99868837074146</v>
      </c>
      <c r="AK441" s="41">
        <f t="shared" si="60"/>
        <v>0</v>
      </c>
      <c r="AL441" s="2">
        <f t="shared" si="61"/>
        <v>-99</v>
      </c>
      <c r="AM441" s="41">
        <f t="shared" si="62"/>
        <v>-99</v>
      </c>
      <c r="AN441" s="26">
        <f t="shared" si="66"/>
        <v>93.00131162925854</v>
      </c>
    </row>
    <row r="442" spans="34:40" ht="12.75">
      <c r="AH442" s="1">
        <f t="shared" si="65"/>
        <v>438</v>
      </c>
      <c r="AI442" s="2">
        <f t="shared" si="63"/>
        <v>100</v>
      </c>
      <c r="AJ442" s="2">
        <f t="shared" si="64"/>
        <v>4.99868837074146</v>
      </c>
      <c r="AK442" s="41">
        <f t="shared" si="60"/>
        <v>0</v>
      </c>
      <c r="AL442" s="2">
        <f t="shared" si="61"/>
        <v>-99</v>
      </c>
      <c r="AM442" s="41">
        <f t="shared" si="62"/>
        <v>-99</v>
      </c>
      <c r="AN442" s="26">
        <f t="shared" si="66"/>
        <v>93.00131162925854</v>
      </c>
    </row>
    <row r="443" spans="34:40" ht="12.75">
      <c r="AH443" s="1">
        <f t="shared" si="65"/>
        <v>439</v>
      </c>
      <c r="AI443" s="2">
        <f t="shared" si="63"/>
        <v>100</v>
      </c>
      <c r="AJ443" s="2">
        <f t="shared" si="64"/>
        <v>4.99868837074146</v>
      </c>
      <c r="AK443" s="41">
        <f t="shared" si="60"/>
        <v>0</v>
      </c>
      <c r="AL443" s="2">
        <f t="shared" si="61"/>
        <v>-99</v>
      </c>
      <c r="AM443" s="41">
        <f t="shared" si="62"/>
        <v>-99</v>
      </c>
      <c r="AN443" s="26">
        <f t="shared" si="66"/>
        <v>93.00131162925854</v>
      </c>
    </row>
    <row r="444" spans="34:40" ht="12.75">
      <c r="AH444" s="1">
        <f t="shared" si="65"/>
        <v>440</v>
      </c>
      <c r="AI444" s="2">
        <f t="shared" si="63"/>
        <v>100</v>
      </c>
      <c r="AJ444" s="2">
        <f t="shared" si="64"/>
        <v>4.99868837074146</v>
      </c>
      <c r="AK444" s="41">
        <f t="shared" si="60"/>
        <v>0</v>
      </c>
      <c r="AL444" s="2">
        <f t="shared" si="61"/>
        <v>-99</v>
      </c>
      <c r="AM444" s="41">
        <f t="shared" si="62"/>
        <v>-99</v>
      </c>
      <c r="AN444" s="26">
        <f t="shared" si="66"/>
        <v>93.00131162925854</v>
      </c>
    </row>
    <row r="445" spans="34:40" ht="12.75">
      <c r="AH445" s="1">
        <f t="shared" si="65"/>
        <v>441</v>
      </c>
      <c r="AI445" s="2">
        <f t="shared" si="63"/>
        <v>100</v>
      </c>
      <c r="AJ445" s="2">
        <f t="shared" si="64"/>
        <v>4.99868837074146</v>
      </c>
      <c r="AK445" s="41">
        <f t="shared" si="60"/>
        <v>0</v>
      </c>
      <c r="AL445" s="2">
        <f t="shared" si="61"/>
        <v>-99</v>
      </c>
      <c r="AM445" s="41">
        <f t="shared" si="62"/>
        <v>-99</v>
      </c>
      <c r="AN445" s="26">
        <f t="shared" si="66"/>
        <v>93.00131162925854</v>
      </c>
    </row>
    <row r="446" spans="34:40" ht="12.75">
      <c r="AH446" s="1">
        <f t="shared" si="65"/>
        <v>442</v>
      </c>
      <c r="AI446" s="2">
        <f t="shared" si="63"/>
        <v>100</v>
      </c>
      <c r="AJ446" s="2">
        <f t="shared" si="64"/>
        <v>4.99868837074146</v>
      </c>
      <c r="AK446" s="41">
        <f t="shared" si="60"/>
        <v>0</v>
      </c>
      <c r="AL446" s="2">
        <f t="shared" si="61"/>
        <v>-99</v>
      </c>
      <c r="AM446" s="41">
        <f t="shared" si="62"/>
        <v>-99</v>
      </c>
      <c r="AN446" s="26">
        <f t="shared" si="66"/>
        <v>93.00131162925854</v>
      </c>
    </row>
    <row r="447" spans="34:40" ht="12.75">
      <c r="AH447" s="1">
        <f t="shared" si="65"/>
        <v>443</v>
      </c>
      <c r="AI447" s="2">
        <f t="shared" si="63"/>
        <v>100</v>
      </c>
      <c r="AJ447" s="2">
        <f t="shared" si="64"/>
        <v>4.99868837074146</v>
      </c>
      <c r="AK447" s="41">
        <f t="shared" si="60"/>
        <v>0</v>
      </c>
      <c r="AL447" s="2">
        <f t="shared" si="61"/>
        <v>-99</v>
      </c>
      <c r="AM447" s="41">
        <f t="shared" si="62"/>
        <v>-99</v>
      </c>
      <c r="AN447" s="26">
        <f t="shared" si="66"/>
        <v>93.00131162925854</v>
      </c>
    </row>
    <row r="448" spans="34:40" ht="12.75">
      <c r="AH448" s="1">
        <f t="shared" si="65"/>
        <v>444</v>
      </c>
      <c r="AI448" s="2">
        <f t="shared" si="63"/>
        <v>100</v>
      </c>
      <c r="AJ448" s="2">
        <f t="shared" si="64"/>
        <v>4.99868837074146</v>
      </c>
      <c r="AK448" s="41">
        <f t="shared" si="60"/>
        <v>0</v>
      </c>
      <c r="AL448" s="2">
        <f t="shared" si="61"/>
        <v>-99</v>
      </c>
      <c r="AM448" s="41">
        <f t="shared" si="62"/>
        <v>-99</v>
      </c>
      <c r="AN448" s="26">
        <f t="shared" si="66"/>
        <v>93.00131162925854</v>
      </c>
    </row>
    <row r="449" spans="34:40" ht="12.75">
      <c r="AH449" s="1">
        <f t="shared" si="65"/>
        <v>445</v>
      </c>
      <c r="AI449" s="2">
        <f t="shared" si="63"/>
        <v>100</v>
      </c>
      <c r="AJ449" s="2">
        <f t="shared" si="64"/>
        <v>4.99868837074146</v>
      </c>
      <c r="AK449" s="41">
        <f t="shared" si="60"/>
        <v>0</v>
      </c>
      <c r="AL449" s="2">
        <f t="shared" si="61"/>
        <v>-99</v>
      </c>
      <c r="AM449" s="41">
        <f t="shared" si="62"/>
        <v>-99</v>
      </c>
      <c r="AN449" s="26">
        <f t="shared" si="66"/>
        <v>93.00131162925854</v>
      </c>
    </row>
    <row r="450" spans="34:40" ht="12.75">
      <c r="AH450" s="1">
        <f t="shared" si="65"/>
        <v>446</v>
      </c>
      <c r="AI450" s="2">
        <f t="shared" si="63"/>
        <v>100</v>
      </c>
      <c r="AJ450" s="2">
        <f t="shared" si="64"/>
        <v>4.99868837074146</v>
      </c>
      <c r="AK450" s="41">
        <f t="shared" si="60"/>
        <v>0</v>
      </c>
      <c r="AL450" s="2">
        <f t="shared" si="61"/>
        <v>-99</v>
      </c>
      <c r="AM450" s="41">
        <f t="shared" si="62"/>
        <v>-99</v>
      </c>
      <c r="AN450" s="26">
        <f t="shared" si="66"/>
        <v>93.00131162925854</v>
      </c>
    </row>
    <row r="451" spans="34:40" ht="12.75">
      <c r="AH451" s="1">
        <f t="shared" si="65"/>
        <v>447</v>
      </c>
      <c r="AI451" s="2">
        <f t="shared" si="63"/>
        <v>100</v>
      </c>
      <c r="AJ451" s="2">
        <f t="shared" si="64"/>
        <v>4.99868837074146</v>
      </c>
      <c r="AK451" s="41">
        <f t="shared" si="60"/>
        <v>0</v>
      </c>
      <c r="AL451" s="2">
        <f t="shared" si="61"/>
        <v>-99</v>
      </c>
      <c r="AM451" s="41">
        <f t="shared" si="62"/>
        <v>-99</v>
      </c>
      <c r="AN451" s="26">
        <f t="shared" si="66"/>
        <v>93.00131162925854</v>
      </c>
    </row>
    <row r="452" spans="34:40" ht="12.75">
      <c r="AH452" s="1">
        <f t="shared" si="65"/>
        <v>448</v>
      </c>
      <c r="AI452" s="2">
        <f t="shared" si="63"/>
        <v>100</v>
      </c>
      <c r="AJ452" s="2">
        <f t="shared" si="64"/>
        <v>4.99868837074146</v>
      </c>
      <c r="AK452" s="41">
        <f aca="true" t="shared" si="67" ref="AK452:AK515">IF(AJ452&gt;=ha,-Dif_t*(ka*SQRT(AJ452-ha)+kb*SQRT(AJ452-hb)),IF(AJ452&gt;=hb,-Dif_t*kb*SQRT(AJ452-hb),0))</f>
        <v>0</v>
      </c>
      <c r="AL452" s="2">
        <f aca="true" t="shared" si="68" ref="AL452:AL515">IF(OR(AJ452=9999,AJ452&lt;=ha),-99,SQRT(2*g*(AJ452-ha)))</f>
        <v>-99</v>
      </c>
      <c r="AM452" s="41">
        <f aca="true" t="shared" si="69" ref="AM452:AM515">IF(OR(AJ452=9999,AJ452&lt;=hb),-99,SQRT(2*g*(AJ452-hb)))</f>
        <v>-99</v>
      </c>
      <c r="AN452" s="26">
        <f t="shared" si="66"/>
        <v>93.00131162925854</v>
      </c>
    </row>
    <row r="453" spans="34:40" ht="12.75">
      <c r="AH453" s="1">
        <f t="shared" si="65"/>
        <v>449</v>
      </c>
      <c r="AI453" s="2">
        <f aca="true" t="shared" si="70" ref="AI453:AI516">IF(AI452+Dif_t&gt;100,100,IF(AI452&lt;10,AI452+AJ$2,AI452+Dif_t))</f>
        <v>100</v>
      </c>
      <c r="AJ453" s="2">
        <f aca="true" t="shared" si="71" ref="AJ453:AJ516">IF(OR(AJ452=0,AJ452=9999),9999,IF(AJ452+AK452&lt;0,0,AJ452+AK452))</f>
        <v>4.99868837074146</v>
      </c>
      <c r="AK453" s="41">
        <f t="shared" si="67"/>
        <v>0</v>
      </c>
      <c r="AL453" s="2">
        <f t="shared" si="68"/>
        <v>-99</v>
      </c>
      <c r="AM453" s="41">
        <f t="shared" si="69"/>
        <v>-99</v>
      </c>
      <c r="AN453" s="26">
        <f t="shared" si="66"/>
        <v>93.00131162925854</v>
      </c>
    </row>
    <row r="454" spans="34:40" ht="12.75">
      <c r="AH454" s="1">
        <f aca="true" t="shared" si="72" ref="AH454:AH517">AH453+1</f>
        <v>450</v>
      </c>
      <c r="AI454" s="2">
        <f t="shared" si="70"/>
        <v>100</v>
      </c>
      <c r="AJ454" s="2">
        <f t="shared" si="71"/>
        <v>4.99868837074146</v>
      </c>
      <c r="AK454" s="41">
        <f t="shared" si="67"/>
        <v>0</v>
      </c>
      <c r="AL454" s="2">
        <f t="shared" si="68"/>
        <v>-99</v>
      </c>
      <c r="AM454" s="41">
        <f t="shared" si="69"/>
        <v>-99</v>
      </c>
      <c r="AN454" s="26">
        <f aca="true" t="shared" si="73" ref="AN454:AN517">IF(OR(AJ454=0,AJ454=9999),AN453+1,AJ$4-AJ454)</f>
        <v>93.00131162925854</v>
      </c>
    </row>
    <row r="455" spans="34:40" ht="12.75">
      <c r="AH455" s="1">
        <f t="shared" si="72"/>
        <v>451</v>
      </c>
      <c r="AI455" s="2">
        <f t="shared" si="70"/>
        <v>100</v>
      </c>
      <c r="AJ455" s="2">
        <f t="shared" si="71"/>
        <v>4.99868837074146</v>
      </c>
      <c r="AK455" s="41">
        <f t="shared" si="67"/>
        <v>0</v>
      </c>
      <c r="AL455" s="2">
        <f t="shared" si="68"/>
        <v>-99</v>
      </c>
      <c r="AM455" s="41">
        <f t="shared" si="69"/>
        <v>-99</v>
      </c>
      <c r="AN455" s="26">
        <f t="shared" si="73"/>
        <v>93.00131162925854</v>
      </c>
    </row>
    <row r="456" spans="34:40" ht="12.75">
      <c r="AH456" s="1">
        <f t="shared" si="72"/>
        <v>452</v>
      </c>
      <c r="AI456" s="2">
        <f t="shared" si="70"/>
        <v>100</v>
      </c>
      <c r="AJ456" s="2">
        <f t="shared" si="71"/>
        <v>4.99868837074146</v>
      </c>
      <c r="AK456" s="41">
        <f t="shared" si="67"/>
        <v>0</v>
      </c>
      <c r="AL456" s="2">
        <f t="shared" si="68"/>
        <v>-99</v>
      </c>
      <c r="AM456" s="41">
        <f t="shared" si="69"/>
        <v>-99</v>
      </c>
      <c r="AN456" s="26">
        <f t="shared" si="73"/>
        <v>93.00131162925854</v>
      </c>
    </row>
    <row r="457" spans="34:40" ht="12.75">
      <c r="AH457" s="1">
        <f t="shared" si="72"/>
        <v>453</v>
      </c>
      <c r="AI457" s="2">
        <f t="shared" si="70"/>
        <v>100</v>
      </c>
      <c r="AJ457" s="2">
        <f t="shared" si="71"/>
        <v>4.99868837074146</v>
      </c>
      <c r="AK457" s="41">
        <f t="shared" si="67"/>
        <v>0</v>
      </c>
      <c r="AL457" s="2">
        <f t="shared" si="68"/>
        <v>-99</v>
      </c>
      <c r="AM457" s="41">
        <f t="shared" si="69"/>
        <v>-99</v>
      </c>
      <c r="AN457" s="26">
        <f t="shared" si="73"/>
        <v>93.00131162925854</v>
      </c>
    </row>
    <row r="458" spans="34:40" ht="12.75">
      <c r="AH458" s="1">
        <f t="shared" si="72"/>
        <v>454</v>
      </c>
      <c r="AI458" s="2">
        <f t="shared" si="70"/>
        <v>100</v>
      </c>
      <c r="AJ458" s="2">
        <f t="shared" si="71"/>
        <v>4.99868837074146</v>
      </c>
      <c r="AK458" s="41">
        <f t="shared" si="67"/>
        <v>0</v>
      </c>
      <c r="AL458" s="2">
        <f t="shared" si="68"/>
        <v>-99</v>
      </c>
      <c r="AM458" s="41">
        <f t="shared" si="69"/>
        <v>-99</v>
      </c>
      <c r="AN458" s="26">
        <f t="shared" si="73"/>
        <v>93.00131162925854</v>
      </c>
    </row>
    <row r="459" spans="34:40" ht="12.75">
      <c r="AH459" s="1">
        <f t="shared" si="72"/>
        <v>455</v>
      </c>
      <c r="AI459" s="2">
        <f t="shared" si="70"/>
        <v>100</v>
      </c>
      <c r="AJ459" s="2">
        <f t="shared" si="71"/>
        <v>4.99868837074146</v>
      </c>
      <c r="AK459" s="41">
        <f t="shared" si="67"/>
        <v>0</v>
      </c>
      <c r="AL459" s="2">
        <f t="shared" si="68"/>
        <v>-99</v>
      </c>
      <c r="AM459" s="41">
        <f t="shared" si="69"/>
        <v>-99</v>
      </c>
      <c r="AN459" s="26">
        <f t="shared" si="73"/>
        <v>93.00131162925854</v>
      </c>
    </row>
    <row r="460" spans="34:40" ht="12.75">
      <c r="AH460" s="1">
        <f t="shared" si="72"/>
        <v>456</v>
      </c>
      <c r="AI460" s="2">
        <f t="shared" si="70"/>
        <v>100</v>
      </c>
      <c r="AJ460" s="2">
        <f t="shared" si="71"/>
        <v>4.99868837074146</v>
      </c>
      <c r="AK460" s="41">
        <f t="shared" si="67"/>
        <v>0</v>
      </c>
      <c r="AL460" s="2">
        <f t="shared" si="68"/>
        <v>-99</v>
      </c>
      <c r="AM460" s="41">
        <f t="shared" si="69"/>
        <v>-99</v>
      </c>
      <c r="AN460" s="26">
        <f t="shared" si="73"/>
        <v>93.00131162925854</v>
      </c>
    </row>
    <row r="461" spans="34:40" ht="12.75">
      <c r="AH461" s="1">
        <f t="shared" si="72"/>
        <v>457</v>
      </c>
      <c r="AI461" s="2">
        <f t="shared" si="70"/>
        <v>100</v>
      </c>
      <c r="AJ461" s="2">
        <f t="shared" si="71"/>
        <v>4.99868837074146</v>
      </c>
      <c r="AK461" s="41">
        <f t="shared" si="67"/>
        <v>0</v>
      </c>
      <c r="AL461" s="2">
        <f t="shared" si="68"/>
        <v>-99</v>
      </c>
      <c r="AM461" s="41">
        <f t="shared" si="69"/>
        <v>-99</v>
      </c>
      <c r="AN461" s="26">
        <f t="shared" si="73"/>
        <v>93.00131162925854</v>
      </c>
    </row>
    <row r="462" spans="34:40" ht="12.75">
      <c r="AH462" s="1">
        <f t="shared" si="72"/>
        <v>458</v>
      </c>
      <c r="AI462" s="2">
        <f t="shared" si="70"/>
        <v>100</v>
      </c>
      <c r="AJ462" s="2">
        <f t="shared" si="71"/>
        <v>4.99868837074146</v>
      </c>
      <c r="AK462" s="41">
        <f t="shared" si="67"/>
        <v>0</v>
      </c>
      <c r="AL462" s="2">
        <f t="shared" si="68"/>
        <v>-99</v>
      </c>
      <c r="AM462" s="41">
        <f t="shared" si="69"/>
        <v>-99</v>
      </c>
      <c r="AN462" s="26">
        <f t="shared" si="73"/>
        <v>93.00131162925854</v>
      </c>
    </row>
    <row r="463" spans="34:40" ht="12.75">
      <c r="AH463" s="1">
        <f t="shared" si="72"/>
        <v>459</v>
      </c>
      <c r="AI463" s="2">
        <f t="shared" si="70"/>
        <v>100</v>
      </c>
      <c r="AJ463" s="2">
        <f t="shared" si="71"/>
        <v>4.99868837074146</v>
      </c>
      <c r="AK463" s="41">
        <f t="shared" si="67"/>
        <v>0</v>
      </c>
      <c r="AL463" s="2">
        <f t="shared" si="68"/>
        <v>-99</v>
      </c>
      <c r="AM463" s="41">
        <f t="shared" si="69"/>
        <v>-99</v>
      </c>
      <c r="AN463" s="26">
        <f t="shared" si="73"/>
        <v>93.00131162925854</v>
      </c>
    </row>
    <row r="464" spans="34:40" ht="12.75">
      <c r="AH464" s="1">
        <f t="shared" si="72"/>
        <v>460</v>
      </c>
      <c r="AI464" s="2">
        <f t="shared" si="70"/>
        <v>100</v>
      </c>
      <c r="AJ464" s="2">
        <f t="shared" si="71"/>
        <v>4.99868837074146</v>
      </c>
      <c r="AK464" s="41">
        <f t="shared" si="67"/>
        <v>0</v>
      </c>
      <c r="AL464" s="2">
        <f t="shared" si="68"/>
        <v>-99</v>
      </c>
      <c r="AM464" s="41">
        <f t="shared" si="69"/>
        <v>-99</v>
      </c>
      <c r="AN464" s="26">
        <f t="shared" si="73"/>
        <v>93.00131162925854</v>
      </c>
    </row>
    <row r="465" spans="34:40" ht="12.75">
      <c r="AH465" s="1">
        <f t="shared" si="72"/>
        <v>461</v>
      </c>
      <c r="AI465" s="2">
        <f t="shared" si="70"/>
        <v>100</v>
      </c>
      <c r="AJ465" s="2">
        <f t="shared" si="71"/>
        <v>4.99868837074146</v>
      </c>
      <c r="AK465" s="41">
        <f t="shared" si="67"/>
        <v>0</v>
      </c>
      <c r="AL465" s="2">
        <f t="shared" si="68"/>
        <v>-99</v>
      </c>
      <c r="AM465" s="41">
        <f t="shared" si="69"/>
        <v>-99</v>
      </c>
      <c r="AN465" s="26">
        <f t="shared" si="73"/>
        <v>93.00131162925854</v>
      </c>
    </row>
    <row r="466" spans="34:40" ht="12.75">
      <c r="AH466" s="1">
        <f t="shared" si="72"/>
        <v>462</v>
      </c>
      <c r="AI466" s="2">
        <f t="shared" si="70"/>
        <v>100</v>
      </c>
      <c r="AJ466" s="2">
        <f t="shared" si="71"/>
        <v>4.99868837074146</v>
      </c>
      <c r="AK466" s="41">
        <f t="shared" si="67"/>
        <v>0</v>
      </c>
      <c r="AL466" s="2">
        <f t="shared" si="68"/>
        <v>-99</v>
      </c>
      <c r="AM466" s="41">
        <f t="shared" si="69"/>
        <v>-99</v>
      </c>
      <c r="AN466" s="26">
        <f t="shared" si="73"/>
        <v>93.00131162925854</v>
      </c>
    </row>
    <row r="467" spans="34:40" ht="12.75">
      <c r="AH467" s="1">
        <f t="shared" si="72"/>
        <v>463</v>
      </c>
      <c r="AI467" s="2">
        <f t="shared" si="70"/>
        <v>100</v>
      </c>
      <c r="AJ467" s="2">
        <f t="shared" si="71"/>
        <v>4.99868837074146</v>
      </c>
      <c r="AK467" s="41">
        <f t="shared" si="67"/>
        <v>0</v>
      </c>
      <c r="AL467" s="2">
        <f t="shared" si="68"/>
        <v>-99</v>
      </c>
      <c r="AM467" s="41">
        <f t="shared" si="69"/>
        <v>-99</v>
      </c>
      <c r="AN467" s="26">
        <f t="shared" si="73"/>
        <v>93.00131162925854</v>
      </c>
    </row>
    <row r="468" spans="34:40" ht="12.75">
      <c r="AH468" s="1">
        <f t="shared" si="72"/>
        <v>464</v>
      </c>
      <c r="AI468" s="2">
        <f t="shared" si="70"/>
        <v>100</v>
      </c>
      <c r="AJ468" s="2">
        <f t="shared" si="71"/>
        <v>4.99868837074146</v>
      </c>
      <c r="AK468" s="41">
        <f t="shared" si="67"/>
        <v>0</v>
      </c>
      <c r="AL468" s="2">
        <f t="shared" si="68"/>
        <v>-99</v>
      </c>
      <c r="AM468" s="41">
        <f t="shared" si="69"/>
        <v>-99</v>
      </c>
      <c r="AN468" s="26">
        <f t="shared" si="73"/>
        <v>93.00131162925854</v>
      </c>
    </row>
    <row r="469" spans="34:40" ht="12.75">
      <c r="AH469" s="1">
        <f t="shared" si="72"/>
        <v>465</v>
      </c>
      <c r="AI469" s="2">
        <f t="shared" si="70"/>
        <v>100</v>
      </c>
      <c r="AJ469" s="2">
        <f t="shared" si="71"/>
        <v>4.99868837074146</v>
      </c>
      <c r="AK469" s="41">
        <f t="shared" si="67"/>
        <v>0</v>
      </c>
      <c r="AL469" s="2">
        <f t="shared" si="68"/>
        <v>-99</v>
      </c>
      <c r="AM469" s="41">
        <f t="shared" si="69"/>
        <v>-99</v>
      </c>
      <c r="AN469" s="26">
        <f t="shared" si="73"/>
        <v>93.00131162925854</v>
      </c>
    </row>
    <row r="470" spans="34:40" ht="12.75">
      <c r="AH470" s="1">
        <f t="shared" si="72"/>
        <v>466</v>
      </c>
      <c r="AI470" s="2">
        <f t="shared" si="70"/>
        <v>100</v>
      </c>
      <c r="AJ470" s="2">
        <f t="shared" si="71"/>
        <v>4.99868837074146</v>
      </c>
      <c r="AK470" s="41">
        <f t="shared" si="67"/>
        <v>0</v>
      </c>
      <c r="AL470" s="2">
        <f t="shared" si="68"/>
        <v>-99</v>
      </c>
      <c r="AM470" s="41">
        <f t="shared" si="69"/>
        <v>-99</v>
      </c>
      <c r="AN470" s="26">
        <f t="shared" si="73"/>
        <v>93.00131162925854</v>
      </c>
    </row>
    <row r="471" spans="34:40" ht="12.75">
      <c r="AH471" s="1">
        <f t="shared" si="72"/>
        <v>467</v>
      </c>
      <c r="AI471" s="2">
        <f t="shared" si="70"/>
        <v>100</v>
      </c>
      <c r="AJ471" s="2">
        <f t="shared" si="71"/>
        <v>4.99868837074146</v>
      </c>
      <c r="AK471" s="41">
        <f t="shared" si="67"/>
        <v>0</v>
      </c>
      <c r="AL471" s="2">
        <f t="shared" si="68"/>
        <v>-99</v>
      </c>
      <c r="AM471" s="41">
        <f t="shared" si="69"/>
        <v>-99</v>
      </c>
      <c r="AN471" s="26">
        <f t="shared" si="73"/>
        <v>93.00131162925854</v>
      </c>
    </row>
    <row r="472" spans="34:40" ht="12.75">
      <c r="AH472" s="1">
        <f t="shared" si="72"/>
        <v>468</v>
      </c>
      <c r="AI472" s="2">
        <f t="shared" si="70"/>
        <v>100</v>
      </c>
      <c r="AJ472" s="2">
        <f t="shared" si="71"/>
        <v>4.99868837074146</v>
      </c>
      <c r="AK472" s="41">
        <f t="shared" si="67"/>
        <v>0</v>
      </c>
      <c r="AL472" s="2">
        <f t="shared" si="68"/>
        <v>-99</v>
      </c>
      <c r="AM472" s="41">
        <f t="shared" si="69"/>
        <v>-99</v>
      </c>
      <c r="AN472" s="26">
        <f t="shared" si="73"/>
        <v>93.00131162925854</v>
      </c>
    </row>
    <row r="473" spans="34:40" ht="12.75">
      <c r="AH473" s="1">
        <f t="shared" si="72"/>
        <v>469</v>
      </c>
      <c r="AI473" s="2">
        <f t="shared" si="70"/>
        <v>100</v>
      </c>
      <c r="AJ473" s="2">
        <f t="shared" si="71"/>
        <v>4.99868837074146</v>
      </c>
      <c r="AK473" s="41">
        <f t="shared" si="67"/>
        <v>0</v>
      </c>
      <c r="AL473" s="2">
        <f t="shared" si="68"/>
        <v>-99</v>
      </c>
      <c r="AM473" s="41">
        <f t="shared" si="69"/>
        <v>-99</v>
      </c>
      <c r="AN473" s="26">
        <f t="shared" si="73"/>
        <v>93.00131162925854</v>
      </c>
    </row>
    <row r="474" spans="34:40" ht="12.75">
      <c r="AH474" s="1">
        <f t="shared" si="72"/>
        <v>470</v>
      </c>
      <c r="AI474" s="2">
        <f t="shared" si="70"/>
        <v>100</v>
      </c>
      <c r="AJ474" s="2">
        <f t="shared" si="71"/>
        <v>4.99868837074146</v>
      </c>
      <c r="AK474" s="41">
        <f t="shared" si="67"/>
        <v>0</v>
      </c>
      <c r="AL474" s="2">
        <f t="shared" si="68"/>
        <v>-99</v>
      </c>
      <c r="AM474" s="41">
        <f t="shared" si="69"/>
        <v>-99</v>
      </c>
      <c r="AN474" s="26">
        <f t="shared" si="73"/>
        <v>93.00131162925854</v>
      </c>
    </row>
    <row r="475" spans="34:40" ht="12.75">
      <c r="AH475" s="1">
        <f t="shared" si="72"/>
        <v>471</v>
      </c>
      <c r="AI475" s="2">
        <f t="shared" si="70"/>
        <v>100</v>
      </c>
      <c r="AJ475" s="2">
        <f t="shared" si="71"/>
        <v>4.99868837074146</v>
      </c>
      <c r="AK475" s="41">
        <f t="shared" si="67"/>
        <v>0</v>
      </c>
      <c r="AL475" s="2">
        <f t="shared" si="68"/>
        <v>-99</v>
      </c>
      <c r="AM475" s="41">
        <f t="shared" si="69"/>
        <v>-99</v>
      </c>
      <c r="AN475" s="26">
        <f t="shared" si="73"/>
        <v>93.00131162925854</v>
      </c>
    </row>
    <row r="476" spans="34:40" ht="12.75">
      <c r="AH476" s="1">
        <f t="shared" si="72"/>
        <v>472</v>
      </c>
      <c r="AI476" s="2">
        <f t="shared" si="70"/>
        <v>100</v>
      </c>
      <c r="AJ476" s="2">
        <f t="shared" si="71"/>
        <v>4.99868837074146</v>
      </c>
      <c r="AK476" s="41">
        <f t="shared" si="67"/>
        <v>0</v>
      </c>
      <c r="AL476" s="2">
        <f t="shared" si="68"/>
        <v>-99</v>
      </c>
      <c r="AM476" s="41">
        <f t="shared" si="69"/>
        <v>-99</v>
      </c>
      <c r="AN476" s="26">
        <f t="shared" si="73"/>
        <v>93.00131162925854</v>
      </c>
    </row>
    <row r="477" spans="34:40" ht="12.75">
      <c r="AH477" s="1">
        <f t="shared" si="72"/>
        <v>473</v>
      </c>
      <c r="AI477" s="2">
        <f t="shared" si="70"/>
        <v>100</v>
      </c>
      <c r="AJ477" s="2">
        <f t="shared" si="71"/>
        <v>4.99868837074146</v>
      </c>
      <c r="AK477" s="41">
        <f t="shared" si="67"/>
        <v>0</v>
      </c>
      <c r="AL477" s="2">
        <f t="shared" si="68"/>
        <v>-99</v>
      </c>
      <c r="AM477" s="41">
        <f t="shared" si="69"/>
        <v>-99</v>
      </c>
      <c r="AN477" s="26">
        <f t="shared" si="73"/>
        <v>93.00131162925854</v>
      </c>
    </row>
    <row r="478" spans="34:40" ht="12.75">
      <c r="AH478" s="1">
        <f t="shared" si="72"/>
        <v>474</v>
      </c>
      <c r="AI478" s="2">
        <f t="shared" si="70"/>
        <v>100</v>
      </c>
      <c r="AJ478" s="2">
        <f t="shared" si="71"/>
        <v>4.99868837074146</v>
      </c>
      <c r="AK478" s="41">
        <f t="shared" si="67"/>
        <v>0</v>
      </c>
      <c r="AL478" s="2">
        <f t="shared" si="68"/>
        <v>-99</v>
      </c>
      <c r="AM478" s="41">
        <f t="shared" si="69"/>
        <v>-99</v>
      </c>
      <c r="AN478" s="26">
        <f t="shared" si="73"/>
        <v>93.00131162925854</v>
      </c>
    </row>
    <row r="479" spans="34:40" ht="12.75">
      <c r="AH479" s="1">
        <f t="shared" si="72"/>
        <v>475</v>
      </c>
      <c r="AI479" s="2">
        <f t="shared" si="70"/>
        <v>100</v>
      </c>
      <c r="AJ479" s="2">
        <f t="shared" si="71"/>
        <v>4.99868837074146</v>
      </c>
      <c r="AK479" s="41">
        <f t="shared" si="67"/>
        <v>0</v>
      </c>
      <c r="AL479" s="2">
        <f t="shared" si="68"/>
        <v>-99</v>
      </c>
      <c r="AM479" s="41">
        <f t="shared" si="69"/>
        <v>-99</v>
      </c>
      <c r="AN479" s="26">
        <f t="shared" si="73"/>
        <v>93.00131162925854</v>
      </c>
    </row>
    <row r="480" spans="34:40" ht="12.75">
      <c r="AH480" s="1">
        <f t="shared" si="72"/>
        <v>476</v>
      </c>
      <c r="AI480" s="2">
        <f t="shared" si="70"/>
        <v>100</v>
      </c>
      <c r="AJ480" s="2">
        <f t="shared" si="71"/>
        <v>4.99868837074146</v>
      </c>
      <c r="AK480" s="41">
        <f t="shared" si="67"/>
        <v>0</v>
      </c>
      <c r="AL480" s="2">
        <f t="shared" si="68"/>
        <v>-99</v>
      </c>
      <c r="AM480" s="41">
        <f t="shared" si="69"/>
        <v>-99</v>
      </c>
      <c r="AN480" s="26">
        <f t="shared" si="73"/>
        <v>93.00131162925854</v>
      </c>
    </row>
    <row r="481" spans="34:40" ht="12.75">
      <c r="AH481" s="1">
        <f t="shared" si="72"/>
        <v>477</v>
      </c>
      <c r="AI481" s="2">
        <f t="shared" si="70"/>
        <v>100</v>
      </c>
      <c r="AJ481" s="2">
        <f t="shared" si="71"/>
        <v>4.99868837074146</v>
      </c>
      <c r="AK481" s="41">
        <f t="shared" si="67"/>
        <v>0</v>
      </c>
      <c r="AL481" s="2">
        <f t="shared" si="68"/>
        <v>-99</v>
      </c>
      <c r="AM481" s="41">
        <f t="shared" si="69"/>
        <v>-99</v>
      </c>
      <c r="AN481" s="26">
        <f t="shared" si="73"/>
        <v>93.00131162925854</v>
      </c>
    </row>
    <row r="482" spans="34:40" ht="12.75">
      <c r="AH482" s="1">
        <f t="shared" si="72"/>
        <v>478</v>
      </c>
      <c r="AI482" s="2">
        <f t="shared" si="70"/>
        <v>100</v>
      </c>
      <c r="AJ482" s="2">
        <f t="shared" si="71"/>
        <v>4.99868837074146</v>
      </c>
      <c r="AK482" s="41">
        <f t="shared" si="67"/>
        <v>0</v>
      </c>
      <c r="AL482" s="2">
        <f t="shared" si="68"/>
        <v>-99</v>
      </c>
      <c r="AM482" s="41">
        <f t="shared" si="69"/>
        <v>-99</v>
      </c>
      <c r="AN482" s="26">
        <f t="shared" si="73"/>
        <v>93.00131162925854</v>
      </c>
    </row>
    <row r="483" spans="34:40" ht="12.75">
      <c r="AH483" s="1">
        <f t="shared" si="72"/>
        <v>479</v>
      </c>
      <c r="AI483" s="2">
        <f t="shared" si="70"/>
        <v>100</v>
      </c>
      <c r="AJ483" s="2">
        <f t="shared" si="71"/>
        <v>4.99868837074146</v>
      </c>
      <c r="AK483" s="41">
        <f t="shared" si="67"/>
        <v>0</v>
      </c>
      <c r="AL483" s="2">
        <f t="shared" si="68"/>
        <v>-99</v>
      </c>
      <c r="AM483" s="41">
        <f t="shared" si="69"/>
        <v>-99</v>
      </c>
      <c r="AN483" s="26">
        <f t="shared" si="73"/>
        <v>93.00131162925854</v>
      </c>
    </row>
    <row r="484" spans="34:40" ht="12.75">
      <c r="AH484" s="1">
        <f t="shared" si="72"/>
        <v>480</v>
      </c>
      <c r="AI484" s="2">
        <f t="shared" si="70"/>
        <v>100</v>
      </c>
      <c r="AJ484" s="2">
        <f t="shared" si="71"/>
        <v>4.99868837074146</v>
      </c>
      <c r="AK484" s="41">
        <f t="shared" si="67"/>
        <v>0</v>
      </c>
      <c r="AL484" s="2">
        <f t="shared" si="68"/>
        <v>-99</v>
      </c>
      <c r="AM484" s="41">
        <f t="shared" si="69"/>
        <v>-99</v>
      </c>
      <c r="AN484" s="26">
        <f t="shared" si="73"/>
        <v>93.00131162925854</v>
      </c>
    </row>
    <row r="485" spans="34:40" ht="12.75">
      <c r="AH485" s="1">
        <f t="shared" si="72"/>
        <v>481</v>
      </c>
      <c r="AI485" s="2">
        <f t="shared" si="70"/>
        <v>100</v>
      </c>
      <c r="AJ485" s="2">
        <f t="shared" si="71"/>
        <v>4.99868837074146</v>
      </c>
      <c r="AK485" s="41">
        <f t="shared" si="67"/>
        <v>0</v>
      </c>
      <c r="AL485" s="2">
        <f t="shared" si="68"/>
        <v>-99</v>
      </c>
      <c r="AM485" s="41">
        <f t="shared" si="69"/>
        <v>-99</v>
      </c>
      <c r="AN485" s="26">
        <f t="shared" si="73"/>
        <v>93.00131162925854</v>
      </c>
    </row>
    <row r="486" spans="34:40" ht="12.75">
      <c r="AH486" s="1">
        <f t="shared" si="72"/>
        <v>482</v>
      </c>
      <c r="AI486" s="2">
        <f t="shared" si="70"/>
        <v>100</v>
      </c>
      <c r="AJ486" s="2">
        <f t="shared" si="71"/>
        <v>4.99868837074146</v>
      </c>
      <c r="AK486" s="41">
        <f t="shared" si="67"/>
        <v>0</v>
      </c>
      <c r="AL486" s="2">
        <f t="shared" si="68"/>
        <v>-99</v>
      </c>
      <c r="AM486" s="41">
        <f t="shared" si="69"/>
        <v>-99</v>
      </c>
      <c r="AN486" s="26">
        <f t="shared" si="73"/>
        <v>93.00131162925854</v>
      </c>
    </row>
    <row r="487" spans="34:40" ht="12.75">
      <c r="AH487" s="1">
        <f t="shared" si="72"/>
        <v>483</v>
      </c>
      <c r="AI487" s="2">
        <f t="shared" si="70"/>
        <v>100</v>
      </c>
      <c r="AJ487" s="2">
        <f t="shared" si="71"/>
        <v>4.99868837074146</v>
      </c>
      <c r="AK487" s="41">
        <f t="shared" si="67"/>
        <v>0</v>
      </c>
      <c r="AL487" s="2">
        <f t="shared" si="68"/>
        <v>-99</v>
      </c>
      <c r="AM487" s="41">
        <f t="shared" si="69"/>
        <v>-99</v>
      </c>
      <c r="AN487" s="26">
        <f t="shared" si="73"/>
        <v>93.00131162925854</v>
      </c>
    </row>
    <row r="488" spans="34:40" ht="12.75">
      <c r="AH488" s="1">
        <f t="shared" si="72"/>
        <v>484</v>
      </c>
      <c r="AI488" s="2">
        <f t="shared" si="70"/>
        <v>100</v>
      </c>
      <c r="AJ488" s="2">
        <f t="shared" si="71"/>
        <v>4.99868837074146</v>
      </c>
      <c r="AK488" s="41">
        <f t="shared" si="67"/>
        <v>0</v>
      </c>
      <c r="AL488" s="2">
        <f t="shared" si="68"/>
        <v>-99</v>
      </c>
      <c r="AM488" s="41">
        <f t="shared" si="69"/>
        <v>-99</v>
      </c>
      <c r="AN488" s="26">
        <f t="shared" si="73"/>
        <v>93.00131162925854</v>
      </c>
    </row>
    <row r="489" spans="34:40" ht="12.75">
      <c r="AH489" s="1">
        <f t="shared" si="72"/>
        <v>485</v>
      </c>
      <c r="AI489" s="2">
        <f t="shared" si="70"/>
        <v>100</v>
      </c>
      <c r="AJ489" s="2">
        <f t="shared" si="71"/>
        <v>4.99868837074146</v>
      </c>
      <c r="AK489" s="41">
        <f t="shared" si="67"/>
        <v>0</v>
      </c>
      <c r="AL489" s="2">
        <f t="shared" si="68"/>
        <v>-99</v>
      </c>
      <c r="AM489" s="41">
        <f t="shared" si="69"/>
        <v>-99</v>
      </c>
      <c r="AN489" s="26">
        <f t="shared" si="73"/>
        <v>93.00131162925854</v>
      </c>
    </row>
    <row r="490" spans="34:40" ht="12.75">
      <c r="AH490" s="1">
        <f t="shared" si="72"/>
        <v>486</v>
      </c>
      <c r="AI490" s="2">
        <f t="shared" si="70"/>
        <v>100</v>
      </c>
      <c r="AJ490" s="2">
        <f t="shared" si="71"/>
        <v>4.99868837074146</v>
      </c>
      <c r="AK490" s="41">
        <f t="shared" si="67"/>
        <v>0</v>
      </c>
      <c r="AL490" s="2">
        <f t="shared" si="68"/>
        <v>-99</v>
      </c>
      <c r="AM490" s="41">
        <f t="shared" si="69"/>
        <v>-99</v>
      </c>
      <c r="AN490" s="26">
        <f t="shared" si="73"/>
        <v>93.00131162925854</v>
      </c>
    </row>
    <row r="491" spans="34:40" ht="12.75">
      <c r="AH491" s="1">
        <f t="shared" si="72"/>
        <v>487</v>
      </c>
      <c r="AI491" s="2">
        <f t="shared" si="70"/>
        <v>100</v>
      </c>
      <c r="AJ491" s="2">
        <f t="shared" si="71"/>
        <v>4.99868837074146</v>
      </c>
      <c r="AK491" s="41">
        <f t="shared" si="67"/>
        <v>0</v>
      </c>
      <c r="AL491" s="2">
        <f t="shared" si="68"/>
        <v>-99</v>
      </c>
      <c r="AM491" s="41">
        <f t="shared" si="69"/>
        <v>-99</v>
      </c>
      <c r="AN491" s="26">
        <f t="shared" si="73"/>
        <v>93.00131162925854</v>
      </c>
    </row>
    <row r="492" spans="34:40" ht="12.75">
      <c r="AH492" s="1">
        <f t="shared" si="72"/>
        <v>488</v>
      </c>
      <c r="AI492" s="2">
        <f t="shared" si="70"/>
        <v>100</v>
      </c>
      <c r="AJ492" s="2">
        <f t="shared" si="71"/>
        <v>4.99868837074146</v>
      </c>
      <c r="AK492" s="41">
        <f t="shared" si="67"/>
        <v>0</v>
      </c>
      <c r="AL492" s="2">
        <f t="shared" si="68"/>
        <v>-99</v>
      </c>
      <c r="AM492" s="41">
        <f t="shared" si="69"/>
        <v>-99</v>
      </c>
      <c r="AN492" s="26">
        <f t="shared" si="73"/>
        <v>93.00131162925854</v>
      </c>
    </row>
    <row r="493" spans="34:40" ht="12.75">
      <c r="AH493" s="1">
        <f t="shared" si="72"/>
        <v>489</v>
      </c>
      <c r="AI493" s="2">
        <f t="shared" si="70"/>
        <v>100</v>
      </c>
      <c r="AJ493" s="2">
        <f t="shared" si="71"/>
        <v>4.99868837074146</v>
      </c>
      <c r="AK493" s="41">
        <f t="shared" si="67"/>
        <v>0</v>
      </c>
      <c r="AL493" s="2">
        <f t="shared" si="68"/>
        <v>-99</v>
      </c>
      <c r="AM493" s="41">
        <f t="shared" si="69"/>
        <v>-99</v>
      </c>
      <c r="AN493" s="26">
        <f t="shared" si="73"/>
        <v>93.00131162925854</v>
      </c>
    </row>
    <row r="494" spans="34:40" ht="12.75">
      <c r="AH494" s="1">
        <f t="shared" si="72"/>
        <v>490</v>
      </c>
      <c r="AI494" s="2">
        <f t="shared" si="70"/>
        <v>100</v>
      </c>
      <c r="AJ494" s="2">
        <f t="shared" si="71"/>
        <v>4.99868837074146</v>
      </c>
      <c r="AK494" s="41">
        <f t="shared" si="67"/>
        <v>0</v>
      </c>
      <c r="AL494" s="2">
        <f t="shared" si="68"/>
        <v>-99</v>
      </c>
      <c r="AM494" s="41">
        <f t="shared" si="69"/>
        <v>-99</v>
      </c>
      <c r="AN494" s="26">
        <f t="shared" si="73"/>
        <v>93.00131162925854</v>
      </c>
    </row>
    <row r="495" spans="34:40" ht="12.75">
      <c r="AH495" s="1">
        <f t="shared" si="72"/>
        <v>491</v>
      </c>
      <c r="AI495" s="2">
        <f t="shared" si="70"/>
        <v>100</v>
      </c>
      <c r="AJ495" s="2">
        <f t="shared" si="71"/>
        <v>4.99868837074146</v>
      </c>
      <c r="AK495" s="41">
        <f t="shared" si="67"/>
        <v>0</v>
      </c>
      <c r="AL495" s="2">
        <f t="shared" si="68"/>
        <v>-99</v>
      </c>
      <c r="AM495" s="41">
        <f t="shared" si="69"/>
        <v>-99</v>
      </c>
      <c r="AN495" s="26">
        <f t="shared" si="73"/>
        <v>93.00131162925854</v>
      </c>
    </row>
    <row r="496" spans="34:40" ht="12.75">
      <c r="AH496" s="1">
        <f t="shared" si="72"/>
        <v>492</v>
      </c>
      <c r="AI496" s="2">
        <f t="shared" si="70"/>
        <v>100</v>
      </c>
      <c r="AJ496" s="2">
        <f t="shared" si="71"/>
        <v>4.99868837074146</v>
      </c>
      <c r="AK496" s="41">
        <f t="shared" si="67"/>
        <v>0</v>
      </c>
      <c r="AL496" s="2">
        <f t="shared" si="68"/>
        <v>-99</v>
      </c>
      <c r="AM496" s="41">
        <f t="shared" si="69"/>
        <v>-99</v>
      </c>
      <c r="AN496" s="26">
        <f t="shared" si="73"/>
        <v>93.00131162925854</v>
      </c>
    </row>
    <row r="497" spans="34:40" ht="12.75">
      <c r="AH497" s="1">
        <f t="shared" si="72"/>
        <v>493</v>
      </c>
      <c r="AI497" s="2">
        <f t="shared" si="70"/>
        <v>100</v>
      </c>
      <c r="AJ497" s="2">
        <f t="shared" si="71"/>
        <v>4.99868837074146</v>
      </c>
      <c r="AK497" s="41">
        <f t="shared" si="67"/>
        <v>0</v>
      </c>
      <c r="AL497" s="2">
        <f t="shared" si="68"/>
        <v>-99</v>
      </c>
      <c r="AM497" s="41">
        <f t="shared" si="69"/>
        <v>-99</v>
      </c>
      <c r="AN497" s="26">
        <f t="shared" si="73"/>
        <v>93.00131162925854</v>
      </c>
    </row>
    <row r="498" spans="34:40" ht="12.75">
      <c r="AH498" s="1">
        <f t="shared" si="72"/>
        <v>494</v>
      </c>
      <c r="AI498" s="2">
        <f t="shared" si="70"/>
        <v>100</v>
      </c>
      <c r="AJ498" s="2">
        <f t="shared" si="71"/>
        <v>4.99868837074146</v>
      </c>
      <c r="AK498" s="41">
        <f t="shared" si="67"/>
        <v>0</v>
      </c>
      <c r="AL498" s="2">
        <f t="shared" si="68"/>
        <v>-99</v>
      </c>
      <c r="AM498" s="41">
        <f t="shared" si="69"/>
        <v>-99</v>
      </c>
      <c r="AN498" s="26">
        <f t="shared" si="73"/>
        <v>93.00131162925854</v>
      </c>
    </row>
    <row r="499" spans="34:40" ht="12.75">
      <c r="AH499" s="1">
        <f t="shared" si="72"/>
        <v>495</v>
      </c>
      <c r="AI499" s="2">
        <f t="shared" si="70"/>
        <v>100</v>
      </c>
      <c r="AJ499" s="2">
        <f t="shared" si="71"/>
        <v>4.99868837074146</v>
      </c>
      <c r="AK499" s="41">
        <f t="shared" si="67"/>
        <v>0</v>
      </c>
      <c r="AL499" s="2">
        <f t="shared" si="68"/>
        <v>-99</v>
      </c>
      <c r="AM499" s="41">
        <f t="shared" si="69"/>
        <v>-99</v>
      </c>
      <c r="AN499" s="26">
        <f t="shared" si="73"/>
        <v>93.00131162925854</v>
      </c>
    </row>
    <row r="500" spans="34:40" ht="12.75">
      <c r="AH500" s="1">
        <f t="shared" si="72"/>
        <v>496</v>
      </c>
      <c r="AI500" s="2">
        <f t="shared" si="70"/>
        <v>100</v>
      </c>
      <c r="AJ500" s="2">
        <f t="shared" si="71"/>
        <v>4.99868837074146</v>
      </c>
      <c r="AK500" s="41">
        <f t="shared" si="67"/>
        <v>0</v>
      </c>
      <c r="AL500" s="2">
        <f t="shared" si="68"/>
        <v>-99</v>
      </c>
      <c r="AM500" s="41">
        <f t="shared" si="69"/>
        <v>-99</v>
      </c>
      <c r="AN500" s="26">
        <f t="shared" si="73"/>
        <v>93.00131162925854</v>
      </c>
    </row>
    <row r="501" spans="34:40" ht="12.75">
      <c r="AH501" s="1">
        <f t="shared" si="72"/>
        <v>497</v>
      </c>
      <c r="AI501" s="2">
        <f t="shared" si="70"/>
        <v>100</v>
      </c>
      <c r="AJ501" s="2">
        <f t="shared" si="71"/>
        <v>4.99868837074146</v>
      </c>
      <c r="AK501" s="41">
        <f t="shared" si="67"/>
        <v>0</v>
      </c>
      <c r="AL501" s="2">
        <f t="shared" si="68"/>
        <v>-99</v>
      </c>
      <c r="AM501" s="41">
        <f t="shared" si="69"/>
        <v>-99</v>
      </c>
      <c r="AN501" s="26">
        <f t="shared" si="73"/>
        <v>93.00131162925854</v>
      </c>
    </row>
    <row r="502" spans="34:40" ht="12.75">
      <c r="AH502" s="1">
        <f t="shared" si="72"/>
        <v>498</v>
      </c>
      <c r="AI502" s="2">
        <f t="shared" si="70"/>
        <v>100</v>
      </c>
      <c r="AJ502" s="2">
        <f t="shared" si="71"/>
        <v>4.99868837074146</v>
      </c>
      <c r="AK502" s="41">
        <f t="shared" si="67"/>
        <v>0</v>
      </c>
      <c r="AL502" s="2">
        <f t="shared" si="68"/>
        <v>-99</v>
      </c>
      <c r="AM502" s="41">
        <f t="shared" si="69"/>
        <v>-99</v>
      </c>
      <c r="AN502" s="26">
        <f t="shared" si="73"/>
        <v>93.00131162925854</v>
      </c>
    </row>
    <row r="503" spans="34:40" ht="12.75">
      <c r="AH503" s="1">
        <f t="shared" si="72"/>
        <v>499</v>
      </c>
      <c r="AI503" s="2">
        <f t="shared" si="70"/>
        <v>100</v>
      </c>
      <c r="AJ503" s="2">
        <f t="shared" si="71"/>
        <v>4.99868837074146</v>
      </c>
      <c r="AK503" s="41">
        <f t="shared" si="67"/>
        <v>0</v>
      </c>
      <c r="AL503" s="2">
        <f t="shared" si="68"/>
        <v>-99</v>
      </c>
      <c r="AM503" s="41">
        <f t="shared" si="69"/>
        <v>-99</v>
      </c>
      <c r="AN503" s="26">
        <f t="shared" si="73"/>
        <v>93.00131162925854</v>
      </c>
    </row>
    <row r="504" spans="34:40" ht="12.75">
      <c r="AH504" s="1">
        <f t="shared" si="72"/>
        <v>500</v>
      </c>
      <c r="AI504" s="2">
        <f t="shared" si="70"/>
        <v>100</v>
      </c>
      <c r="AJ504" s="2">
        <f t="shared" si="71"/>
        <v>4.99868837074146</v>
      </c>
      <c r="AK504" s="41">
        <f t="shared" si="67"/>
        <v>0</v>
      </c>
      <c r="AL504" s="2">
        <f t="shared" si="68"/>
        <v>-99</v>
      </c>
      <c r="AM504" s="41">
        <f t="shared" si="69"/>
        <v>-99</v>
      </c>
      <c r="AN504" s="26">
        <f t="shared" si="73"/>
        <v>93.00131162925854</v>
      </c>
    </row>
    <row r="505" spans="34:40" ht="12.75">
      <c r="AH505" s="1">
        <f t="shared" si="72"/>
        <v>501</v>
      </c>
      <c r="AI505" s="2">
        <f t="shared" si="70"/>
        <v>100</v>
      </c>
      <c r="AJ505" s="2">
        <f t="shared" si="71"/>
        <v>4.99868837074146</v>
      </c>
      <c r="AK505" s="41">
        <f t="shared" si="67"/>
        <v>0</v>
      </c>
      <c r="AL505" s="2">
        <f t="shared" si="68"/>
        <v>-99</v>
      </c>
      <c r="AM505" s="41">
        <f t="shared" si="69"/>
        <v>-99</v>
      </c>
      <c r="AN505" s="26">
        <f t="shared" si="73"/>
        <v>93.00131162925854</v>
      </c>
    </row>
    <row r="506" spans="34:40" ht="12.75">
      <c r="AH506" s="1">
        <f t="shared" si="72"/>
        <v>502</v>
      </c>
      <c r="AI506" s="2">
        <f t="shared" si="70"/>
        <v>100</v>
      </c>
      <c r="AJ506" s="2">
        <f t="shared" si="71"/>
        <v>4.99868837074146</v>
      </c>
      <c r="AK506" s="41">
        <f t="shared" si="67"/>
        <v>0</v>
      </c>
      <c r="AL506" s="2">
        <f t="shared" si="68"/>
        <v>-99</v>
      </c>
      <c r="AM506" s="41">
        <f t="shared" si="69"/>
        <v>-99</v>
      </c>
      <c r="AN506" s="26">
        <f t="shared" si="73"/>
        <v>93.00131162925854</v>
      </c>
    </row>
    <row r="507" spans="34:40" ht="12.75">
      <c r="AH507" s="1">
        <f t="shared" si="72"/>
        <v>503</v>
      </c>
      <c r="AI507" s="2">
        <f t="shared" si="70"/>
        <v>100</v>
      </c>
      <c r="AJ507" s="2">
        <f t="shared" si="71"/>
        <v>4.99868837074146</v>
      </c>
      <c r="AK507" s="41">
        <f t="shared" si="67"/>
        <v>0</v>
      </c>
      <c r="AL507" s="2">
        <f t="shared" si="68"/>
        <v>-99</v>
      </c>
      <c r="AM507" s="41">
        <f t="shared" si="69"/>
        <v>-99</v>
      </c>
      <c r="AN507" s="26">
        <f t="shared" si="73"/>
        <v>93.00131162925854</v>
      </c>
    </row>
    <row r="508" spans="34:40" ht="12.75">
      <c r="AH508" s="1">
        <f t="shared" si="72"/>
        <v>504</v>
      </c>
      <c r="AI508" s="2">
        <f t="shared" si="70"/>
        <v>100</v>
      </c>
      <c r="AJ508" s="2">
        <f t="shared" si="71"/>
        <v>4.99868837074146</v>
      </c>
      <c r="AK508" s="41">
        <f t="shared" si="67"/>
        <v>0</v>
      </c>
      <c r="AL508" s="2">
        <f t="shared" si="68"/>
        <v>-99</v>
      </c>
      <c r="AM508" s="41">
        <f t="shared" si="69"/>
        <v>-99</v>
      </c>
      <c r="AN508" s="26">
        <f t="shared" si="73"/>
        <v>93.00131162925854</v>
      </c>
    </row>
    <row r="509" spans="34:40" ht="12.75">
      <c r="AH509" s="1">
        <f t="shared" si="72"/>
        <v>505</v>
      </c>
      <c r="AI509" s="2">
        <f t="shared" si="70"/>
        <v>100</v>
      </c>
      <c r="AJ509" s="2">
        <f t="shared" si="71"/>
        <v>4.99868837074146</v>
      </c>
      <c r="AK509" s="41">
        <f t="shared" si="67"/>
        <v>0</v>
      </c>
      <c r="AL509" s="2">
        <f t="shared" si="68"/>
        <v>-99</v>
      </c>
      <c r="AM509" s="41">
        <f t="shared" si="69"/>
        <v>-99</v>
      </c>
      <c r="AN509" s="26">
        <f t="shared" si="73"/>
        <v>93.00131162925854</v>
      </c>
    </row>
    <row r="510" spans="34:40" ht="12.75">
      <c r="AH510" s="1">
        <f t="shared" si="72"/>
        <v>506</v>
      </c>
      <c r="AI510" s="2">
        <f t="shared" si="70"/>
        <v>100</v>
      </c>
      <c r="AJ510" s="2">
        <f t="shared" si="71"/>
        <v>4.99868837074146</v>
      </c>
      <c r="AK510" s="41">
        <f t="shared" si="67"/>
        <v>0</v>
      </c>
      <c r="AL510" s="2">
        <f t="shared" si="68"/>
        <v>-99</v>
      </c>
      <c r="AM510" s="41">
        <f t="shared" si="69"/>
        <v>-99</v>
      </c>
      <c r="AN510" s="26">
        <f t="shared" si="73"/>
        <v>93.00131162925854</v>
      </c>
    </row>
    <row r="511" spans="34:40" ht="12.75">
      <c r="AH511" s="1">
        <f t="shared" si="72"/>
        <v>507</v>
      </c>
      <c r="AI511" s="2">
        <f t="shared" si="70"/>
        <v>100</v>
      </c>
      <c r="AJ511" s="2">
        <f t="shared" si="71"/>
        <v>4.99868837074146</v>
      </c>
      <c r="AK511" s="41">
        <f t="shared" si="67"/>
        <v>0</v>
      </c>
      <c r="AL511" s="2">
        <f t="shared" si="68"/>
        <v>-99</v>
      </c>
      <c r="AM511" s="41">
        <f t="shared" si="69"/>
        <v>-99</v>
      </c>
      <c r="AN511" s="26">
        <f t="shared" si="73"/>
        <v>93.00131162925854</v>
      </c>
    </row>
    <row r="512" spans="34:40" ht="12.75">
      <c r="AH512" s="1">
        <f t="shared" si="72"/>
        <v>508</v>
      </c>
      <c r="AI512" s="2">
        <f t="shared" si="70"/>
        <v>100</v>
      </c>
      <c r="AJ512" s="2">
        <f t="shared" si="71"/>
        <v>4.99868837074146</v>
      </c>
      <c r="AK512" s="41">
        <f t="shared" si="67"/>
        <v>0</v>
      </c>
      <c r="AL512" s="2">
        <f t="shared" si="68"/>
        <v>-99</v>
      </c>
      <c r="AM512" s="41">
        <f t="shared" si="69"/>
        <v>-99</v>
      </c>
      <c r="AN512" s="26">
        <f t="shared" si="73"/>
        <v>93.00131162925854</v>
      </c>
    </row>
    <row r="513" spans="34:40" ht="12.75">
      <c r="AH513" s="1">
        <f t="shared" si="72"/>
        <v>509</v>
      </c>
      <c r="AI513" s="2">
        <f t="shared" si="70"/>
        <v>100</v>
      </c>
      <c r="AJ513" s="2">
        <f t="shared" si="71"/>
        <v>4.99868837074146</v>
      </c>
      <c r="AK513" s="41">
        <f t="shared" si="67"/>
        <v>0</v>
      </c>
      <c r="AL513" s="2">
        <f t="shared" si="68"/>
        <v>-99</v>
      </c>
      <c r="AM513" s="41">
        <f t="shared" si="69"/>
        <v>-99</v>
      </c>
      <c r="AN513" s="26">
        <f t="shared" si="73"/>
        <v>93.00131162925854</v>
      </c>
    </row>
    <row r="514" spans="34:40" ht="12.75">
      <c r="AH514" s="1">
        <f t="shared" si="72"/>
        <v>510</v>
      </c>
      <c r="AI514" s="2">
        <f t="shared" si="70"/>
        <v>100</v>
      </c>
      <c r="AJ514" s="2">
        <f t="shared" si="71"/>
        <v>4.99868837074146</v>
      </c>
      <c r="AK514" s="41">
        <f t="shared" si="67"/>
        <v>0</v>
      </c>
      <c r="AL514" s="2">
        <f t="shared" si="68"/>
        <v>-99</v>
      </c>
      <c r="AM514" s="41">
        <f t="shared" si="69"/>
        <v>-99</v>
      </c>
      <c r="AN514" s="26">
        <f t="shared" si="73"/>
        <v>93.00131162925854</v>
      </c>
    </row>
    <row r="515" spans="34:40" ht="12.75">
      <c r="AH515" s="1">
        <f t="shared" si="72"/>
        <v>511</v>
      </c>
      <c r="AI515" s="2">
        <f t="shared" si="70"/>
        <v>100</v>
      </c>
      <c r="AJ515" s="2">
        <f t="shared" si="71"/>
        <v>4.99868837074146</v>
      </c>
      <c r="AK515" s="41">
        <f t="shared" si="67"/>
        <v>0</v>
      </c>
      <c r="AL515" s="2">
        <f t="shared" si="68"/>
        <v>-99</v>
      </c>
      <c r="AM515" s="41">
        <f t="shared" si="69"/>
        <v>-99</v>
      </c>
      <c r="AN515" s="26">
        <f t="shared" si="73"/>
        <v>93.00131162925854</v>
      </c>
    </row>
    <row r="516" spans="34:40" ht="12.75">
      <c r="AH516" s="1">
        <f t="shared" si="72"/>
        <v>512</v>
      </c>
      <c r="AI516" s="2">
        <f t="shared" si="70"/>
        <v>100</v>
      </c>
      <c r="AJ516" s="2">
        <f t="shared" si="71"/>
        <v>4.99868837074146</v>
      </c>
      <c r="AK516" s="41">
        <f aca="true" t="shared" si="74" ref="AK516:AK579">IF(AJ516&gt;=ha,-Dif_t*(ka*SQRT(AJ516-ha)+kb*SQRT(AJ516-hb)),IF(AJ516&gt;=hb,-Dif_t*kb*SQRT(AJ516-hb),0))</f>
        <v>0</v>
      </c>
      <c r="AL516" s="2">
        <f aca="true" t="shared" si="75" ref="AL516:AL579">IF(OR(AJ516=9999,AJ516&lt;=ha),-99,SQRT(2*g*(AJ516-ha)))</f>
        <v>-99</v>
      </c>
      <c r="AM516" s="41">
        <f aca="true" t="shared" si="76" ref="AM516:AM579">IF(OR(AJ516=9999,AJ516&lt;=hb),-99,SQRT(2*g*(AJ516-hb)))</f>
        <v>-99</v>
      </c>
      <c r="AN516" s="26">
        <f t="shared" si="73"/>
        <v>93.00131162925854</v>
      </c>
    </row>
    <row r="517" spans="34:40" ht="12.75">
      <c r="AH517" s="1">
        <f t="shared" si="72"/>
        <v>513</v>
      </c>
      <c r="AI517" s="2">
        <f aca="true" t="shared" si="77" ref="AI517:AI580">IF(AI516+Dif_t&gt;100,100,IF(AI516&lt;10,AI516+AJ$2,AI516+Dif_t))</f>
        <v>100</v>
      </c>
      <c r="AJ517" s="2">
        <f aca="true" t="shared" si="78" ref="AJ517:AJ580">IF(OR(AJ516=0,AJ516=9999),9999,IF(AJ516+AK516&lt;0,0,AJ516+AK516))</f>
        <v>4.99868837074146</v>
      </c>
      <c r="AK517" s="41">
        <f t="shared" si="74"/>
        <v>0</v>
      </c>
      <c r="AL517" s="2">
        <f t="shared" si="75"/>
        <v>-99</v>
      </c>
      <c r="AM517" s="41">
        <f t="shared" si="76"/>
        <v>-99</v>
      </c>
      <c r="AN517" s="26">
        <f t="shared" si="73"/>
        <v>93.00131162925854</v>
      </c>
    </row>
    <row r="518" spans="34:40" ht="12.75">
      <c r="AH518" s="1">
        <f aca="true" t="shared" si="79" ref="AH518:AH581">AH517+1</f>
        <v>514</v>
      </c>
      <c r="AI518" s="2">
        <f t="shared" si="77"/>
        <v>100</v>
      </c>
      <c r="AJ518" s="2">
        <f t="shared" si="78"/>
        <v>4.99868837074146</v>
      </c>
      <c r="AK518" s="41">
        <f t="shared" si="74"/>
        <v>0</v>
      </c>
      <c r="AL518" s="2">
        <f t="shared" si="75"/>
        <v>-99</v>
      </c>
      <c r="AM518" s="41">
        <f t="shared" si="76"/>
        <v>-99</v>
      </c>
      <c r="AN518" s="26">
        <f aca="true" t="shared" si="80" ref="AN518:AN581">IF(OR(AJ518=0,AJ518=9999),AN517+1,AJ$4-AJ518)</f>
        <v>93.00131162925854</v>
      </c>
    </row>
    <row r="519" spans="34:40" ht="12.75">
      <c r="AH519" s="1">
        <f t="shared" si="79"/>
        <v>515</v>
      </c>
      <c r="AI519" s="2">
        <f t="shared" si="77"/>
        <v>100</v>
      </c>
      <c r="AJ519" s="2">
        <f t="shared" si="78"/>
        <v>4.99868837074146</v>
      </c>
      <c r="AK519" s="41">
        <f t="shared" si="74"/>
        <v>0</v>
      </c>
      <c r="AL519" s="2">
        <f t="shared" si="75"/>
        <v>-99</v>
      </c>
      <c r="AM519" s="41">
        <f t="shared" si="76"/>
        <v>-99</v>
      </c>
      <c r="AN519" s="26">
        <f t="shared" si="80"/>
        <v>93.00131162925854</v>
      </c>
    </row>
    <row r="520" spans="34:40" ht="12.75">
      <c r="AH520" s="1">
        <f t="shared" si="79"/>
        <v>516</v>
      </c>
      <c r="AI520" s="2">
        <f t="shared" si="77"/>
        <v>100</v>
      </c>
      <c r="AJ520" s="2">
        <f t="shared" si="78"/>
        <v>4.99868837074146</v>
      </c>
      <c r="AK520" s="41">
        <f t="shared" si="74"/>
        <v>0</v>
      </c>
      <c r="AL520" s="2">
        <f t="shared" si="75"/>
        <v>-99</v>
      </c>
      <c r="AM520" s="41">
        <f t="shared" si="76"/>
        <v>-99</v>
      </c>
      <c r="AN520" s="26">
        <f t="shared" si="80"/>
        <v>93.00131162925854</v>
      </c>
    </row>
    <row r="521" spans="34:40" ht="12.75">
      <c r="AH521" s="1">
        <f t="shared" si="79"/>
        <v>517</v>
      </c>
      <c r="AI521" s="2">
        <f t="shared" si="77"/>
        <v>100</v>
      </c>
      <c r="AJ521" s="2">
        <f t="shared" si="78"/>
        <v>4.99868837074146</v>
      </c>
      <c r="AK521" s="41">
        <f t="shared" si="74"/>
        <v>0</v>
      </c>
      <c r="AL521" s="2">
        <f t="shared" si="75"/>
        <v>-99</v>
      </c>
      <c r="AM521" s="41">
        <f t="shared" si="76"/>
        <v>-99</v>
      </c>
      <c r="AN521" s="26">
        <f t="shared" si="80"/>
        <v>93.00131162925854</v>
      </c>
    </row>
    <row r="522" spans="34:40" ht="12.75">
      <c r="AH522" s="1">
        <f t="shared" si="79"/>
        <v>518</v>
      </c>
      <c r="AI522" s="2">
        <f t="shared" si="77"/>
        <v>100</v>
      </c>
      <c r="AJ522" s="2">
        <f t="shared" si="78"/>
        <v>4.99868837074146</v>
      </c>
      <c r="AK522" s="41">
        <f t="shared" si="74"/>
        <v>0</v>
      </c>
      <c r="AL522" s="2">
        <f t="shared" si="75"/>
        <v>-99</v>
      </c>
      <c r="AM522" s="41">
        <f t="shared" si="76"/>
        <v>-99</v>
      </c>
      <c r="AN522" s="26">
        <f t="shared" si="80"/>
        <v>93.00131162925854</v>
      </c>
    </row>
    <row r="523" spans="34:40" ht="12.75">
      <c r="AH523" s="1">
        <f t="shared" si="79"/>
        <v>519</v>
      </c>
      <c r="AI523" s="2">
        <f t="shared" si="77"/>
        <v>100</v>
      </c>
      <c r="AJ523" s="2">
        <f t="shared" si="78"/>
        <v>4.99868837074146</v>
      </c>
      <c r="AK523" s="41">
        <f t="shared" si="74"/>
        <v>0</v>
      </c>
      <c r="AL523" s="2">
        <f t="shared" si="75"/>
        <v>-99</v>
      </c>
      <c r="AM523" s="41">
        <f t="shared" si="76"/>
        <v>-99</v>
      </c>
      <c r="AN523" s="26">
        <f t="shared" si="80"/>
        <v>93.00131162925854</v>
      </c>
    </row>
    <row r="524" spans="34:40" ht="12.75">
      <c r="AH524" s="1">
        <f t="shared" si="79"/>
        <v>520</v>
      </c>
      <c r="AI524" s="2">
        <f t="shared" si="77"/>
        <v>100</v>
      </c>
      <c r="AJ524" s="2">
        <f t="shared" si="78"/>
        <v>4.99868837074146</v>
      </c>
      <c r="AK524" s="41">
        <f t="shared" si="74"/>
        <v>0</v>
      </c>
      <c r="AL524" s="2">
        <f t="shared" si="75"/>
        <v>-99</v>
      </c>
      <c r="AM524" s="41">
        <f t="shared" si="76"/>
        <v>-99</v>
      </c>
      <c r="AN524" s="26">
        <f t="shared" si="80"/>
        <v>93.00131162925854</v>
      </c>
    </row>
    <row r="525" spans="34:40" ht="12.75">
      <c r="AH525" s="1">
        <f t="shared" si="79"/>
        <v>521</v>
      </c>
      <c r="AI525" s="2">
        <f t="shared" si="77"/>
        <v>100</v>
      </c>
      <c r="AJ525" s="2">
        <f t="shared" si="78"/>
        <v>4.99868837074146</v>
      </c>
      <c r="AK525" s="41">
        <f t="shared" si="74"/>
        <v>0</v>
      </c>
      <c r="AL525" s="2">
        <f t="shared" si="75"/>
        <v>-99</v>
      </c>
      <c r="AM525" s="41">
        <f t="shared" si="76"/>
        <v>-99</v>
      </c>
      <c r="AN525" s="26">
        <f t="shared" si="80"/>
        <v>93.00131162925854</v>
      </c>
    </row>
    <row r="526" spans="34:40" ht="12.75">
      <c r="AH526" s="1">
        <f t="shared" si="79"/>
        <v>522</v>
      </c>
      <c r="AI526" s="2">
        <f t="shared" si="77"/>
        <v>100</v>
      </c>
      <c r="AJ526" s="2">
        <f t="shared" si="78"/>
        <v>4.99868837074146</v>
      </c>
      <c r="AK526" s="41">
        <f t="shared" si="74"/>
        <v>0</v>
      </c>
      <c r="AL526" s="2">
        <f t="shared" si="75"/>
        <v>-99</v>
      </c>
      <c r="AM526" s="41">
        <f t="shared" si="76"/>
        <v>-99</v>
      </c>
      <c r="AN526" s="26">
        <f t="shared" si="80"/>
        <v>93.00131162925854</v>
      </c>
    </row>
    <row r="527" spans="34:40" ht="12.75">
      <c r="AH527" s="1">
        <f t="shared" si="79"/>
        <v>523</v>
      </c>
      <c r="AI527" s="2">
        <f t="shared" si="77"/>
        <v>100</v>
      </c>
      <c r="AJ527" s="2">
        <f t="shared" si="78"/>
        <v>4.99868837074146</v>
      </c>
      <c r="AK527" s="41">
        <f t="shared" si="74"/>
        <v>0</v>
      </c>
      <c r="AL527" s="2">
        <f t="shared" si="75"/>
        <v>-99</v>
      </c>
      <c r="AM527" s="41">
        <f t="shared" si="76"/>
        <v>-99</v>
      </c>
      <c r="AN527" s="26">
        <f t="shared" si="80"/>
        <v>93.00131162925854</v>
      </c>
    </row>
    <row r="528" spans="34:40" ht="12.75">
      <c r="AH528" s="1">
        <f t="shared" si="79"/>
        <v>524</v>
      </c>
      <c r="AI528" s="2">
        <f t="shared" si="77"/>
        <v>100</v>
      </c>
      <c r="AJ528" s="2">
        <f t="shared" si="78"/>
        <v>4.99868837074146</v>
      </c>
      <c r="AK528" s="41">
        <f t="shared" si="74"/>
        <v>0</v>
      </c>
      <c r="AL528" s="2">
        <f t="shared" si="75"/>
        <v>-99</v>
      </c>
      <c r="AM528" s="41">
        <f t="shared" si="76"/>
        <v>-99</v>
      </c>
      <c r="AN528" s="26">
        <f t="shared" si="80"/>
        <v>93.00131162925854</v>
      </c>
    </row>
    <row r="529" spans="34:40" ht="12.75">
      <c r="AH529" s="1">
        <f t="shared" si="79"/>
        <v>525</v>
      </c>
      <c r="AI529" s="2">
        <f t="shared" si="77"/>
        <v>100</v>
      </c>
      <c r="AJ529" s="2">
        <f t="shared" si="78"/>
        <v>4.99868837074146</v>
      </c>
      <c r="AK529" s="41">
        <f t="shared" si="74"/>
        <v>0</v>
      </c>
      <c r="AL529" s="2">
        <f t="shared" si="75"/>
        <v>-99</v>
      </c>
      <c r="AM529" s="41">
        <f t="shared" si="76"/>
        <v>-99</v>
      </c>
      <c r="AN529" s="26">
        <f t="shared" si="80"/>
        <v>93.00131162925854</v>
      </c>
    </row>
    <row r="530" spans="34:40" ht="12.75">
      <c r="AH530" s="1">
        <f t="shared" si="79"/>
        <v>526</v>
      </c>
      <c r="AI530" s="2">
        <f t="shared" si="77"/>
        <v>100</v>
      </c>
      <c r="AJ530" s="2">
        <f t="shared" si="78"/>
        <v>4.99868837074146</v>
      </c>
      <c r="AK530" s="41">
        <f t="shared" si="74"/>
        <v>0</v>
      </c>
      <c r="AL530" s="2">
        <f t="shared" si="75"/>
        <v>-99</v>
      </c>
      <c r="AM530" s="41">
        <f t="shared" si="76"/>
        <v>-99</v>
      </c>
      <c r="AN530" s="26">
        <f t="shared" si="80"/>
        <v>93.00131162925854</v>
      </c>
    </row>
    <row r="531" spans="34:40" ht="12.75">
      <c r="AH531" s="1">
        <f t="shared" si="79"/>
        <v>527</v>
      </c>
      <c r="AI531" s="2">
        <f t="shared" si="77"/>
        <v>100</v>
      </c>
      <c r="AJ531" s="2">
        <f t="shared" si="78"/>
        <v>4.99868837074146</v>
      </c>
      <c r="AK531" s="41">
        <f t="shared" si="74"/>
        <v>0</v>
      </c>
      <c r="AL531" s="2">
        <f t="shared" si="75"/>
        <v>-99</v>
      </c>
      <c r="AM531" s="41">
        <f t="shared" si="76"/>
        <v>-99</v>
      </c>
      <c r="AN531" s="26">
        <f t="shared" si="80"/>
        <v>93.00131162925854</v>
      </c>
    </row>
    <row r="532" spans="34:40" ht="12.75">
      <c r="AH532" s="1">
        <f t="shared" si="79"/>
        <v>528</v>
      </c>
      <c r="AI532" s="2">
        <f t="shared" si="77"/>
        <v>100</v>
      </c>
      <c r="AJ532" s="2">
        <f t="shared" si="78"/>
        <v>4.99868837074146</v>
      </c>
      <c r="AK532" s="41">
        <f t="shared" si="74"/>
        <v>0</v>
      </c>
      <c r="AL532" s="2">
        <f t="shared" si="75"/>
        <v>-99</v>
      </c>
      <c r="AM532" s="41">
        <f t="shared" si="76"/>
        <v>-99</v>
      </c>
      <c r="AN532" s="26">
        <f t="shared" si="80"/>
        <v>93.00131162925854</v>
      </c>
    </row>
    <row r="533" spans="34:40" ht="12.75">
      <c r="AH533" s="1">
        <f t="shared" si="79"/>
        <v>529</v>
      </c>
      <c r="AI533" s="2">
        <f t="shared" si="77"/>
        <v>100</v>
      </c>
      <c r="AJ533" s="2">
        <f t="shared" si="78"/>
        <v>4.99868837074146</v>
      </c>
      <c r="AK533" s="41">
        <f t="shared" si="74"/>
        <v>0</v>
      </c>
      <c r="AL533" s="2">
        <f t="shared" si="75"/>
        <v>-99</v>
      </c>
      <c r="AM533" s="41">
        <f t="shared" si="76"/>
        <v>-99</v>
      </c>
      <c r="AN533" s="26">
        <f t="shared" si="80"/>
        <v>93.00131162925854</v>
      </c>
    </row>
    <row r="534" spans="34:40" ht="12.75">
      <c r="AH534" s="1">
        <f t="shared" si="79"/>
        <v>530</v>
      </c>
      <c r="AI534" s="2">
        <f t="shared" si="77"/>
        <v>100</v>
      </c>
      <c r="AJ534" s="2">
        <f t="shared" si="78"/>
        <v>4.99868837074146</v>
      </c>
      <c r="AK534" s="41">
        <f t="shared" si="74"/>
        <v>0</v>
      </c>
      <c r="AL534" s="2">
        <f t="shared" si="75"/>
        <v>-99</v>
      </c>
      <c r="AM534" s="41">
        <f t="shared" si="76"/>
        <v>-99</v>
      </c>
      <c r="AN534" s="26">
        <f t="shared" si="80"/>
        <v>93.00131162925854</v>
      </c>
    </row>
    <row r="535" spans="34:40" ht="12.75">
      <c r="AH535" s="1">
        <f t="shared" si="79"/>
        <v>531</v>
      </c>
      <c r="AI535" s="2">
        <f t="shared" si="77"/>
        <v>100</v>
      </c>
      <c r="AJ535" s="2">
        <f t="shared" si="78"/>
        <v>4.99868837074146</v>
      </c>
      <c r="AK535" s="41">
        <f t="shared" si="74"/>
        <v>0</v>
      </c>
      <c r="AL535" s="2">
        <f t="shared" si="75"/>
        <v>-99</v>
      </c>
      <c r="AM535" s="41">
        <f t="shared" si="76"/>
        <v>-99</v>
      </c>
      <c r="AN535" s="26">
        <f t="shared" si="80"/>
        <v>93.00131162925854</v>
      </c>
    </row>
    <row r="536" spans="34:40" ht="12.75">
      <c r="AH536" s="1">
        <f t="shared" si="79"/>
        <v>532</v>
      </c>
      <c r="AI536" s="2">
        <f t="shared" si="77"/>
        <v>100</v>
      </c>
      <c r="AJ536" s="2">
        <f t="shared" si="78"/>
        <v>4.99868837074146</v>
      </c>
      <c r="AK536" s="41">
        <f t="shared" si="74"/>
        <v>0</v>
      </c>
      <c r="AL536" s="2">
        <f t="shared" si="75"/>
        <v>-99</v>
      </c>
      <c r="AM536" s="41">
        <f t="shared" si="76"/>
        <v>-99</v>
      </c>
      <c r="AN536" s="26">
        <f t="shared" si="80"/>
        <v>93.00131162925854</v>
      </c>
    </row>
    <row r="537" spans="34:40" ht="12.75">
      <c r="AH537" s="1">
        <f t="shared" si="79"/>
        <v>533</v>
      </c>
      <c r="AI537" s="2">
        <f t="shared" si="77"/>
        <v>100</v>
      </c>
      <c r="AJ537" s="2">
        <f t="shared" si="78"/>
        <v>4.99868837074146</v>
      </c>
      <c r="AK537" s="41">
        <f t="shared" si="74"/>
        <v>0</v>
      </c>
      <c r="AL537" s="2">
        <f t="shared" si="75"/>
        <v>-99</v>
      </c>
      <c r="AM537" s="41">
        <f t="shared" si="76"/>
        <v>-99</v>
      </c>
      <c r="AN537" s="26">
        <f t="shared" si="80"/>
        <v>93.00131162925854</v>
      </c>
    </row>
    <row r="538" spans="34:40" ht="12.75">
      <c r="AH538" s="1">
        <f t="shared" si="79"/>
        <v>534</v>
      </c>
      <c r="AI538" s="2">
        <f t="shared" si="77"/>
        <v>100</v>
      </c>
      <c r="AJ538" s="2">
        <f t="shared" si="78"/>
        <v>4.99868837074146</v>
      </c>
      <c r="AK538" s="41">
        <f t="shared" si="74"/>
        <v>0</v>
      </c>
      <c r="AL538" s="2">
        <f t="shared" si="75"/>
        <v>-99</v>
      </c>
      <c r="AM538" s="41">
        <f t="shared" si="76"/>
        <v>-99</v>
      </c>
      <c r="AN538" s="26">
        <f t="shared" si="80"/>
        <v>93.00131162925854</v>
      </c>
    </row>
    <row r="539" spans="34:40" ht="12.75">
      <c r="AH539" s="1">
        <f t="shared" si="79"/>
        <v>535</v>
      </c>
      <c r="AI539" s="2">
        <f t="shared" si="77"/>
        <v>100</v>
      </c>
      <c r="AJ539" s="2">
        <f t="shared" si="78"/>
        <v>4.99868837074146</v>
      </c>
      <c r="AK539" s="41">
        <f t="shared" si="74"/>
        <v>0</v>
      </c>
      <c r="AL539" s="2">
        <f t="shared" si="75"/>
        <v>-99</v>
      </c>
      <c r="AM539" s="41">
        <f t="shared" si="76"/>
        <v>-99</v>
      </c>
      <c r="AN539" s="26">
        <f t="shared" si="80"/>
        <v>93.00131162925854</v>
      </c>
    </row>
    <row r="540" spans="34:40" ht="12.75">
      <c r="AH540" s="1">
        <f t="shared" si="79"/>
        <v>536</v>
      </c>
      <c r="AI540" s="2">
        <f t="shared" si="77"/>
        <v>100</v>
      </c>
      <c r="AJ540" s="2">
        <f t="shared" si="78"/>
        <v>4.99868837074146</v>
      </c>
      <c r="AK540" s="41">
        <f t="shared" si="74"/>
        <v>0</v>
      </c>
      <c r="AL540" s="2">
        <f t="shared" si="75"/>
        <v>-99</v>
      </c>
      <c r="AM540" s="41">
        <f t="shared" si="76"/>
        <v>-99</v>
      </c>
      <c r="AN540" s="26">
        <f t="shared" si="80"/>
        <v>93.00131162925854</v>
      </c>
    </row>
    <row r="541" spans="34:40" ht="12.75">
      <c r="AH541" s="1">
        <f t="shared" si="79"/>
        <v>537</v>
      </c>
      <c r="AI541" s="2">
        <f t="shared" si="77"/>
        <v>100</v>
      </c>
      <c r="AJ541" s="2">
        <f t="shared" si="78"/>
        <v>4.99868837074146</v>
      </c>
      <c r="AK541" s="41">
        <f t="shared" si="74"/>
        <v>0</v>
      </c>
      <c r="AL541" s="2">
        <f t="shared" si="75"/>
        <v>-99</v>
      </c>
      <c r="AM541" s="41">
        <f t="shared" si="76"/>
        <v>-99</v>
      </c>
      <c r="AN541" s="26">
        <f t="shared" si="80"/>
        <v>93.00131162925854</v>
      </c>
    </row>
    <row r="542" spans="34:40" ht="12.75">
      <c r="AH542" s="1">
        <f t="shared" si="79"/>
        <v>538</v>
      </c>
      <c r="AI542" s="2">
        <f t="shared" si="77"/>
        <v>100</v>
      </c>
      <c r="AJ542" s="2">
        <f t="shared" si="78"/>
        <v>4.99868837074146</v>
      </c>
      <c r="AK542" s="41">
        <f t="shared" si="74"/>
        <v>0</v>
      </c>
      <c r="AL542" s="2">
        <f t="shared" si="75"/>
        <v>-99</v>
      </c>
      <c r="AM542" s="41">
        <f t="shared" si="76"/>
        <v>-99</v>
      </c>
      <c r="AN542" s="26">
        <f t="shared" si="80"/>
        <v>93.00131162925854</v>
      </c>
    </row>
    <row r="543" spans="34:40" ht="12.75">
      <c r="AH543" s="1">
        <f t="shared" si="79"/>
        <v>539</v>
      </c>
      <c r="AI543" s="2">
        <f t="shared" si="77"/>
        <v>100</v>
      </c>
      <c r="AJ543" s="2">
        <f t="shared" si="78"/>
        <v>4.99868837074146</v>
      </c>
      <c r="AK543" s="41">
        <f t="shared" si="74"/>
        <v>0</v>
      </c>
      <c r="AL543" s="2">
        <f t="shared" si="75"/>
        <v>-99</v>
      </c>
      <c r="AM543" s="41">
        <f t="shared" si="76"/>
        <v>-99</v>
      </c>
      <c r="AN543" s="26">
        <f t="shared" si="80"/>
        <v>93.00131162925854</v>
      </c>
    </row>
    <row r="544" spans="34:40" ht="12.75">
      <c r="AH544" s="1">
        <f t="shared" si="79"/>
        <v>540</v>
      </c>
      <c r="AI544" s="2">
        <f t="shared" si="77"/>
        <v>100</v>
      </c>
      <c r="AJ544" s="2">
        <f t="shared" si="78"/>
        <v>4.99868837074146</v>
      </c>
      <c r="AK544" s="41">
        <f t="shared" si="74"/>
        <v>0</v>
      </c>
      <c r="AL544" s="2">
        <f t="shared" si="75"/>
        <v>-99</v>
      </c>
      <c r="AM544" s="41">
        <f t="shared" si="76"/>
        <v>-99</v>
      </c>
      <c r="AN544" s="26">
        <f t="shared" si="80"/>
        <v>93.00131162925854</v>
      </c>
    </row>
    <row r="545" spans="34:40" ht="12.75">
      <c r="AH545" s="1">
        <f t="shared" si="79"/>
        <v>541</v>
      </c>
      <c r="AI545" s="2">
        <f t="shared" si="77"/>
        <v>100</v>
      </c>
      <c r="AJ545" s="2">
        <f t="shared" si="78"/>
        <v>4.99868837074146</v>
      </c>
      <c r="AK545" s="41">
        <f t="shared" si="74"/>
        <v>0</v>
      </c>
      <c r="AL545" s="2">
        <f t="shared" si="75"/>
        <v>-99</v>
      </c>
      <c r="AM545" s="41">
        <f t="shared" si="76"/>
        <v>-99</v>
      </c>
      <c r="AN545" s="26">
        <f t="shared" si="80"/>
        <v>93.00131162925854</v>
      </c>
    </row>
    <row r="546" spans="34:40" ht="12.75">
      <c r="AH546" s="1">
        <f t="shared" si="79"/>
        <v>542</v>
      </c>
      <c r="AI546" s="2">
        <f t="shared" si="77"/>
        <v>100</v>
      </c>
      <c r="AJ546" s="2">
        <f t="shared" si="78"/>
        <v>4.99868837074146</v>
      </c>
      <c r="AK546" s="41">
        <f t="shared" si="74"/>
        <v>0</v>
      </c>
      <c r="AL546" s="2">
        <f t="shared" si="75"/>
        <v>-99</v>
      </c>
      <c r="AM546" s="41">
        <f t="shared" si="76"/>
        <v>-99</v>
      </c>
      <c r="AN546" s="26">
        <f t="shared" si="80"/>
        <v>93.00131162925854</v>
      </c>
    </row>
    <row r="547" spans="34:40" ht="12.75">
      <c r="AH547" s="1">
        <f t="shared" si="79"/>
        <v>543</v>
      </c>
      <c r="AI547" s="2">
        <f t="shared" si="77"/>
        <v>100</v>
      </c>
      <c r="AJ547" s="2">
        <f t="shared" si="78"/>
        <v>4.99868837074146</v>
      </c>
      <c r="AK547" s="41">
        <f t="shared" si="74"/>
        <v>0</v>
      </c>
      <c r="AL547" s="2">
        <f t="shared" si="75"/>
        <v>-99</v>
      </c>
      <c r="AM547" s="41">
        <f t="shared" si="76"/>
        <v>-99</v>
      </c>
      <c r="AN547" s="26">
        <f t="shared" si="80"/>
        <v>93.00131162925854</v>
      </c>
    </row>
    <row r="548" spans="34:40" ht="12.75">
      <c r="AH548" s="1">
        <f t="shared" si="79"/>
        <v>544</v>
      </c>
      <c r="AI548" s="2">
        <f t="shared" si="77"/>
        <v>100</v>
      </c>
      <c r="AJ548" s="2">
        <f t="shared" si="78"/>
        <v>4.99868837074146</v>
      </c>
      <c r="AK548" s="41">
        <f t="shared" si="74"/>
        <v>0</v>
      </c>
      <c r="AL548" s="2">
        <f t="shared" si="75"/>
        <v>-99</v>
      </c>
      <c r="AM548" s="41">
        <f t="shared" si="76"/>
        <v>-99</v>
      </c>
      <c r="AN548" s="26">
        <f t="shared" si="80"/>
        <v>93.00131162925854</v>
      </c>
    </row>
    <row r="549" spans="34:40" ht="12.75">
      <c r="AH549" s="1">
        <f t="shared" si="79"/>
        <v>545</v>
      </c>
      <c r="AI549" s="2">
        <f t="shared" si="77"/>
        <v>100</v>
      </c>
      <c r="AJ549" s="2">
        <f t="shared" si="78"/>
        <v>4.99868837074146</v>
      </c>
      <c r="AK549" s="41">
        <f t="shared" si="74"/>
        <v>0</v>
      </c>
      <c r="AL549" s="2">
        <f t="shared" si="75"/>
        <v>-99</v>
      </c>
      <c r="AM549" s="41">
        <f t="shared" si="76"/>
        <v>-99</v>
      </c>
      <c r="AN549" s="26">
        <f t="shared" si="80"/>
        <v>93.00131162925854</v>
      </c>
    </row>
    <row r="550" spans="34:40" ht="12.75">
      <c r="AH550" s="1">
        <f t="shared" si="79"/>
        <v>546</v>
      </c>
      <c r="AI550" s="2">
        <f t="shared" si="77"/>
        <v>100</v>
      </c>
      <c r="AJ550" s="2">
        <f t="shared" si="78"/>
        <v>4.99868837074146</v>
      </c>
      <c r="AK550" s="41">
        <f t="shared" si="74"/>
        <v>0</v>
      </c>
      <c r="AL550" s="2">
        <f t="shared" si="75"/>
        <v>-99</v>
      </c>
      <c r="AM550" s="41">
        <f t="shared" si="76"/>
        <v>-99</v>
      </c>
      <c r="AN550" s="26">
        <f t="shared" si="80"/>
        <v>93.00131162925854</v>
      </c>
    </row>
    <row r="551" spans="34:40" ht="12.75">
      <c r="AH551" s="1">
        <f t="shared" si="79"/>
        <v>547</v>
      </c>
      <c r="AI551" s="2">
        <f t="shared" si="77"/>
        <v>100</v>
      </c>
      <c r="AJ551" s="2">
        <f t="shared" si="78"/>
        <v>4.99868837074146</v>
      </c>
      <c r="AK551" s="41">
        <f t="shared" si="74"/>
        <v>0</v>
      </c>
      <c r="AL551" s="2">
        <f t="shared" si="75"/>
        <v>-99</v>
      </c>
      <c r="AM551" s="41">
        <f t="shared" si="76"/>
        <v>-99</v>
      </c>
      <c r="AN551" s="26">
        <f t="shared" si="80"/>
        <v>93.00131162925854</v>
      </c>
    </row>
    <row r="552" spans="34:40" ht="12.75">
      <c r="AH552" s="1">
        <f t="shared" si="79"/>
        <v>548</v>
      </c>
      <c r="AI552" s="2">
        <f t="shared" si="77"/>
        <v>100</v>
      </c>
      <c r="AJ552" s="2">
        <f t="shared" si="78"/>
        <v>4.99868837074146</v>
      </c>
      <c r="AK552" s="41">
        <f t="shared" si="74"/>
        <v>0</v>
      </c>
      <c r="AL552" s="2">
        <f t="shared" si="75"/>
        <v>-99</v>
      </c>
      <c r="AM552" s="41">
        <f t="shared" si="76"/>
        <v>-99</v>
      </c>
      <c r="AN552" s="26">
        <f t="shared" si="80"/>
        <v>93.00131162925854</v>
      </c>
    </row>
    <row r="553" spans="34:40" ht="12.75">
      <c r="AH553" s="1">
        <f t="shared" si="79"/>
        <v>549</v>
      </c>
      <c r="AI553" s="2">
        <f t="shared" si="77"/>
        <v>100</v>
      </c>
      <c r="AJ553" s="2">
        <f t="shared" si="78"/>
        <v>4.99868837074146</v>
      </c>
      <c r="AK553" s="41">
        <f t="shared" si="74"/>
        <v>0</v>
      </c>
      <c r="AL553" s="2">
        <f t="shared" si="75"/>
        <v>-99</v>
      </c>
      <c r="AM553" s="41">
        <f t="shared" si="76"/>
        <v>-99</v>
      </c>
      <c r="AN553" s="26">
        <f t="shared" si="80"/>
        <v>93.00131162925854</v>
      </c>
    </row>
    <row r="554" spans="34:40" ht="12.75">
      <c r="AH554" s="1">
        <f t="shared" si="79"/>
        <v>550</v>
      </c>
      <c r="AI554" s="2">
        <f t="shared" si="77"/>
        <v>100</v>
      </c>
      <c r="AJ554" s="2">
        <f t="shared" si="78"/>
        <v>4.99868837074146</v>
      </c>
      <c r="AK554" s="41">
        <f t="shared" si="74"/>
        <v>0</v>
      </c>
      <c r="AL554" s="2">
        <f t="shared" si="75"/>
        <v>-99</v>
      </c>
      <c r="AM554" s="41">
        <f t="shared" si="76"/>
        <v>-99</v>
      </c>
      <c r="AN554" s="26">
        <f t="shared" si="80"/>
        <v>93.00131162925854</v>
      </c>
    </row>
    <row r="555" spans="34:40" ht="12.75">
      <c r="AH555" s="1">
        <f t="shared" si="79"/>
        <v>551</v>
      </c>
      <c r="AI555" s="2">
        <f t="shared" si="77"/>
        <v>100</v>
      </c>
      <c r="AJ555" s="2">
        <f t="shared" si="78"/>
        <v>4.99868837074146</v>
      </c>
      <c r="AK555" s="41">
        <f t="shared" si="74"/>
        <v>0</v>
      </c>
      <c r="AL555" s="2">
        <f t="shared" si="75"/>
        <v>-99</v>
      </c>
      <c r="AM555" s="41">
        <f t="shared" si="76"/>
        <v>-99</v>
      </c>
      <c r="AN555" s="26">
        <f t="shared" si="80"/>
        <v>93.00131162925854</v>
      </c>
    </row>
    <row r="556" spans="34:40" ht="12.75">
      <c r="AH556" s="1">
        <f t="shared" si="79"/>
        <v>552</v>
      </c>
      <c r="AI556" s="2">
        <f t="shared" si="77"/>
        <v>100</v>
      </c>
      <c r="AJ556" s="2">
        <f t="shared" si="78"/>
        <v>4.99868837074146</v>
      </c>
      <c r="AK556" s="41">
        <f t="shared" si="74"/>
        <v>0</v>
      </c>
      <c r="AL556" s="2">
        <f t="shared" si="75"/>
        <v>-99</v>
      </c>
      <c r="AM556" s="41">
        <f t="shared" si="76"/>
        <v>-99</v>
      </c>
      <c r="AN556" s="26">
        <f t="shared" si="80"/>
        <v>93.00131162925854</v>
      </c>
    </row>
    <row r="557" spans="34:40" ht="12.75">
      <c r="AH557" s="1">
        <f t="shared" si="79"/>
        <v>553</v>
      </c>
      <c r="AI557" s="2">
        <f t="shared" si="77"/>
        <v>100</v>
      </c>
      <c r="AJ557" s="2">
        <f t="shared" si="78"/>
        <v>4.99868837074146</v>
      </c>
      <c r="AK557" s="41">
        <f t="shared" si="74"/>
        <v>0</v>
      </c>
      <c r="AL557" s="2">
        <f t="shared" si="75"/>
        <v>-99</v>
      </c>
      <c r="AM557" s="41">
        <f t="shared" si="76"/>
        <v>-99</v>
      </c>
      <c r="AN557" s="26">
        <f t="shared" si="80"/>
        <v>93.00131162925854</v>
      </c>
    </row>
    <row r="558" spans="34:40" ht="12.75">
      <c r="AH558" s="1">
        <f t="shared" si="79"/>
        <v>554</v>
      </c>
      <c r="AI558" s="2">
        <f t="shared" si="77"/>
        <v>100</v>
      </c>
      <c r="AJ558" s="2">
        <f t="shared" si="78"/>
        <v>4.99868837074146</v>
      </c>
      <c r="AK558" s="41">
        <f t="shared" si="74"/>
        <v>0</v>
      </c>
      <c r="AL558" s="2">
        <f t="shared" si="75"/>
        <v>-99</v>
      </c>
      <c r="AM558" s="41">
        <f t="shared" si="76"/>
        <v>-99</v>
      </c>
      <c r="AN558" s="26">
        <f t="shared" si="80"/>
        <v>93.00131162925854</v>
      </c>
    </row>
    <row r="559" spans="34:40" ht="12.75">
      <c r="AH559" s="1">
        <f t="shared" si="79"/>
        <v>555</v>
      </c>
      <c r="AI559" s="2">
        <f t="shared" si="77"/>
        <v>100</v>
      </c>
      <c r="AJ559" s="2">
        <f t="shared" si="78"/>
        <v>4.99868837074146</v>
      </c>
      <c r="AK559" s="41">
        <f t="shared" si="74"/>
        <v>0</v>
      </c>
      <c r="AL559" s="2">
        <f t="shared" si="75"/>
        <v>-99</v>
      </c>
      <c r="AM559" s="41">
        <f t="shared" si="76"/>
        <v>-99</v>
      </c>
      <c r="AN559" s="26">
        <f t="shared" si="80"/>
        <v>93.00131162925854</v>
      </c>
    </row>
    <row r="560" spans="34:40" ht="12.75">
      <c r="AH560" s="1">
        <f t="shared" si="79"/>
        <v>556</v>
      </c>
      <c r="AI560" s="2">
        <f t="shared" si="77"/>
        <v>100</v>
      </c>
      <c r="AJ560" s="2">
        <f t="shared" si="78"/>
        <v>4.99868837074146</v>
      </c>
      <c r="AK560" s="41">
        <f t="shared" si="74"/>
        <v>0</v>
      </c>
      <c r="AL560" s="2">
        <f t="shared" si="75"/>
        <v>-99</v>
      </c>
      <c r="AM560" s="41">
        <f t="shared" si="76"/>
        <v>-99</v>
      </c>
      <c r="AN560" s="26">
        <f t="shared" si="80"/>
        <v>93.00131162925854</v>
      </c>
    </row>
    <row r="561" spans="34:40" ht="12.75">
      <c r="AH561" s="1">
        <f t="shared" si="79"/>
        <v>557</v>
      </c>
      <c r="AI561" s="2">
        <f t="shared" si="77"/>
        <v>100</v>
      </c>
      <c r="AJ561" s="2">
        <f t="shared" si="78"/>
        <v>4.99868837074146</v>
      </c>
      <c r="AK561" s="41">
        <f t="shared" si="74"/>
        <v>0</v>
      </c>
      <c r="AL561" s="2">
        <f t="shared" si="75"/>
        <v>-99</v>
      </c>
      <c r="AM561" s="41">
        <f t="shared" si="76"/>
        <v>-99</v>
      </c>
      <c r="AN561" s="26">
        <f t="shared" si="80"/>
        <v>93.00131162925854</v>
      </c>
    </row>
    <row r="562" spans="34:40" ht="12.75">
      <c r="AH562" s="1">
        <f t="shared" si="79"/>
        <v>558</v>
      </c>
      <c r="AI562" s="2">
        <f t="shared" si="77"/>
        <v>100</v>
      </c>
      <c r="AJ562" s="2">
        <f t="shared" si="78"/>
        <v>4.99868837074146</v>
      </c>
      <c r="AK562" s="41">
        <f t="shared" si="74"/>
        <v>0</v>
      </c>
      <c r="AL562" s="2">
        <f t="shared" si="75"/>
        <v>-99</v>
      </c>
      <c r="AM562" s="41">
        <f t="shared" si="76"/>
        <v>-99</v>
      </c>
      <c r="AN562" s="26">
        <f t="shared" si="80"/>
        <v>93.00131162925854</v>
      </c>
    </row>
    <row r="563" spans="34:40" ht="12.75">
      <c r="AH563" s="1">
        <f t="shared" si="79"/>
        <v>559</v>
      </c>
      <c r="AI563" s="2">
        <f t="shared" si="77"/>
        <v>100</v>
      </c>
      <c r="AJ563" s="2">
        <f t="shared" si="78"/>
        <v>4.99868837074146</v>
      </c>
      <c r="AK563" s="41">
        <f t="shared" si="74"/>
        <v>0</v>
      </c>
      <c r="AL563" s="2">
        <f t="shared" si="75"/>
        <v>-99</v>
      </c>
      <c r="AM563" s="41">
        <f t="shared" si="76"/>
        <v>-99</v>
      </c>
      <c r="AN563" s="26">
        <f t="shared" si="80"/>
        <v>93.00131162925854</v>
      </c>
    </row>
    <row r="564" spans="34:40" ht="12.75">
      <c r="AH564" s="1">
        <f t="shared" si="79"/>
        <v>560</v>
      </c>
      <c r="AI564" s="2">
        <f t="shared" si="77"/>
        <v>100</v>
      </c>
      <c r="AJ564" s="2">
        <f t="shared" si="78"/>
        <v>4.99868837074146</v>
      </c>
      <c r="AK564" s="41">
        <f t="shared" si="74"/>
        <v>0</v>
      </c>
      <c r="AL564" s="2">
        <f t="shared" si="75"/>
        <v>-99</v>
      </c>
      <c r="AM564" s="41">
        <f t="shared" si="76"/>
        <v>-99</v>
      </c>
      <c r="AN564" s="26">
        <f t="shared" si="80"/>
        <v>93.00131162925854</v>
      </c>
    </row>
    <row r="565" spans="34:40" ht="12.75">
      <c r="AH565" s="1">
        <f t="shared" si="79"/>
        <v>561</v>
      </c>
      <c r="AI565" s="2">
        <f t="shared" si="77"/>
        <v>100</v>
      </c>
      <c r="AJ565" s="2">
        <f t="shared" si="78"/>
        <v>4.99868837074146</v>
      </c>
      <c r="AK565" s="41">
        <f t="shared" si="74"/>
        <v>0</v>
      </c>
      <c r="AL565" s="2">
        <f t="shared" si="75"/>
        <v>-99</v>
      </c>
      <c r="AM565" s="41">
        <f t="shared" si="76"/>
        <v>-99</v>
      </c>
      <c r="AN565" s="26">
        <f t="shared" si="80"/>
        <v>93.00131162925854</v>
      </c>
    </row>
    <row r="566" spans="34:40" ht="12.75">
      <c r="AH566" s="1">
        <f t="shared" si="79"/>
        <v>562</v>
      </c>
      <c r="AI566" s="2">
        <f t="shared" si="77"/>
        <v>100</v>
      </c>
      <c r="AJ566" s="2">
        <f t="shared" si="78"/>
        <v>4.99868837074146</v>
      </c>
      <c r="AK566" s="41">
        <f t="shared" si="74"/>
        <v>0</v>
      </c>
      <c r="AL566" s="2">
        <f t="shared" si="75"/>
        <v>-99</v>
      </c>
      <c r="AM566" s="41">
        <f t="shared" si="76"/>
        <v>-99</v>
      </c>
      <c r="AN566" s="26">
        <f t="shared" si="80"/>
        <v>93.00131162925854</v>
      </c>
    </row>
    <row r="567" spans="34:40" ht="12.75">
      <c r="AH567" s="1">
        <f t="shared" si="79"/>
        <v>563</v>
      </c>
      <c r="AI567" s="2">
        <f t="shared" si="77"/>
        <v>100</v>
      </c>
      <c r="AJ567" s="2">
        <f t="shared" si="78"/>
        <v>4.99868837074146</v>
      </c>
      <c r="AK567" s="41">
        <f t="shared" si="74"/>
        <v>0</v>
      </c>
      <c r="AL567" s="2">
        <f t="shared" si="75"/>
        <v>-99</v>
      </c>
      <c r="AM567" s="41">
        <f t="shared" si="76"/>
        <v>-99</v>
      </c>
      <c r="AN567" s="26">
        <f t="shared" si="80"/>
        <v>93.00131162925854</v>
      </c>
    </row>
    <row r="568" spans="34:40" ht="12.75">
      <c r="AH568" s="1">
        <f t="shared" si="79"/>
        <v>564</v>
      </c>
      <c r="AI568" s="2">
        <f t="shared" si="77"/>
        <v>100</v>
      </c>
      <c r="AJ568" s="2">
        <f t="shared" si="78"/>
        <v>4.99868837074146</v>
      </c>
      <c r="AK568" s="41">
        <f t="shared" si="74"/>
        <v>0</v>
      </c>
      <c r="AL568" s="2">
        <f t="shared" si="75"/>
        <v>-99</v>
      </c>
      <c r="AM568" s="41">
        <f t="shared" si="76"/>
        <v>-99</v>
      </c>
      <c r="AN568" s="26">
        <f t="shared" si="80"/>
        <v>93.00131162925854</v>
      </c>
    </row>
    <row r="569" spans="34:40" ht="12.75">
      <c r="AH569" s="1">
        <f t="shared" si="79"/>
        <v>565</v>
      </c>
      <c r="AI569" s="2">
        <f t="shared" si="77"/>
        <v>100</v>
      </c>
      <c r="AJ569" s="2">
        <f t="shared" si="78"/>
        <v>4.99868837074146</v>
      </c>
      <c r="AK569" s="41">
        <f t="shared" si="74"/>
        <v>0</v>
      </c>
      <c r="AL569" s="2">
        <f t="shared" si="75"/>
        <v>-99</v>
      </c>
      <c r="AM569" s="41">
        <f t="shared" si="76"/>
        <v>-99</v>
      </c>
      <c r="AN569" s="26">
        <f t="shared" si="80"/>
        <v>93.00131162925854</v>
      </c>
    </row>
    <row r="570" spans="34:40" ht="12.75">
      <c r="AH570" s="1">
        <f t="shared" si="79"/>
        <v>566</v>
      </c>
      <c r="AI570" s="2">
        <f t="shared" si="77"/>
        <v>100</v>
      </c>
      <c r="AJ570" s="2">
        <f t="shared" si="78"/>
        <v>4.99868837074146</v>
      </c>
      <c r="AK570" s="41">
        <f t="shared" si="74"/>
        <v>0</v>
      </c>
      <c r="AL570" s="2">
        <f t="shared" si="75"/>
        <v>-99</v>
      </c>
      <c r="AM570" s="41">
        <f t="shared" si="76"/>
        <v>-99</v>
      </c>
      <c r="AN570" s="26">
        <f t="shared" si="80"/>
        <v>93.00131162925854</v>
      </c>
    </row>
    <row r="571" spans="34:40" ht="12.75">
      <c r="AH571" s="1">
        <f t="shared" si="79"/>
        <v>567</v>
      </c>
      <c r="AI571" s="2">
        <f t="shared" si="77"/>
        <v>100</v>
      </c>
      <c r="AJ571" s="2">
        <f t="shared" si="78"/>
        <v>4.99868837074146</v>
      </c>
      <c r="AK571" s="41">
        <f t="shared" si="74"/>
        <v>0</v>
      </c>
      <c r="AL571" s="2">
        <f t="shared" si="75"/>
        <v>-99</v>
      </c>
      <c r="AM571" s="41">
        <f t="shared" si="76"/>
        <v>-99</v>
      </c>
      <c r="AN571" s="26">
        <f t="shared" si="80"/>
        <v>93.00131162925854</v>
      </c>
    </row>
    <row r="572" spans="34:40" ht="12.75">
      <c r="AH572" s="1">
        <f t="shared" si="79"/>
        <v>568</v>
      </c>
      <c r="AI572" s="2">
        <f t="shared" si="77"/>
        <v>100</v>
      </c>
      <c r="AJ572" s="2">
        <f t="shared" si="78"/>
        <v>4.99868837074146</v>
      </c>
      <c r="AK572" s="41">
        <f t="shared" si="74"/>
        <v>0</v>
      </c>
      <c r="AL572" s="2">
        <f t="shared" si="75"/>
        <v>-99</v>
      </c>
      <c r="AM572" s="41">
        <f t="shared" si="76"/>
        <v>-99</v>
      </c>
      <c r="AN572" s="26">
        <f t="shared" si="80"/>
        <v>93.00131162925854</v>
      </c>
    </row>
    <row r="573" spans="34:40" ht="12.75">
      <c r="AH573" s="1">
        <f t="shared" si="79"/>
        <v>569</v>
      </c>
      <c r="AI573" s="2">
        <f t="shared" si="77"/>
        <v>100</v>
      </c>
      <c r="AJ573" s="2">
        <f t="shared" si="78"/>
        <v>4.99868837074146</v>
      </c>
      <c r="AK573" s="41">
        <f t="shared" si="74"/>
        <v>0</v>
      </c>
      <c r="AL573" s="2">
        <f t="shared" si="75"/>
        <v>-99</v>
      </c>
      <c r="AM573" s="41">
        <f t="shared" si="76"/>
        <v>-99</v>
      </c>
      <c r="AN573" s="26">
        <f t="shared" si="80"/>
        <v>93.00131162925854</v>
      </c>
    </row>
    <row r="574" spans="34:40" ht="12.75">
      <c r="AH574" s="1">
        <f t="shared" si="79"/>
        <v>570</v>
      </c>
      <c r="AI574" s="2">
        <f t="shared" si="77"/>
        <v>100</v>
      </c>
      <c r="AJ574" s="2">
        <f t="shared" si="78"/>
        <v>4.99868837074146</v>
      </c>
      <c r="AK574" s="41">
        <f t="shared" si="74"/>
        <v>0</v>
      </c>
      <c r="AL574" s="2">
        <f t="shared" si="75"/>
        <v>-99</v>
      </c>
      <c r="AM574" s="41">
        <f t="shared" si="76"/>
        <v>-99</v>
      </c>
      <c r="AN574" s="26">
        <f t="shared" si="80"/>
        <v>93.00131162925854</v>
      </c>
    </row>
    <row r="575" spans="34:40" ht="12.75">
      <c r="AH575" s="1">
        <f t="shared" si="79"/>
        <v>571</v>
      </c>
      <c r="AI575" s="2">
        <f t="shared" si="77"/>
        <v>100</v>
      </c>
      <c r="AJ575" s="2">
        <f t="shared" si="78"/>
        <v>4.99868837074146</v>
      </c>
      <c r="AK575" s="41">
        <f t="shared" si="74"/>
        <v>0</v>
      </c>
      <c r="AL575" s="2">
        <f t="shared" si="75"/>
        <v>-99</v>
      </c>
      <c r="AM575" s="41">
        <f t="shared" si="76"/>
        <v>-99</v>
      </c>
      <c r="AN575" s="26">
        <f t="shared" si="80"/>
        <v>93.00131162925854</v>
      </c>
    </row>
    <row r="576" spans="34:40" ht="12.75">
      <c r="AH576" s="1">
        <f t="shared" si="79"/>
        <v>572</v>
      </c>
      <c r="AI576" s="2">
        <f t="shared" si="77"/>
        <v>100</v>
      </c>
      <c r="AJ576" s="2">
        <f t="shared" si="78"/>
        <v>4.99868837074146</v>
      </c>
      <c r="AK576" s="41">
        <f t="shared" si="74"/>
        <v>0</v>
      </c>
      <c r="AL576" s="2">
        <f t="shared" si="75"/>
        <v>-99</v>
      </c>
      <c r="AM576" s="41">
        <f t="shared" si="76"/>
        <v>-99</v>
      </c>
      <c r="AN576" s="26">
        <f t="shared" si="80"/>
        <v>93.00131162925854</v>
      </c>
    </row>
    <row r="577" spans="34:40" ht="12.75">
      <c r="AH577" s="1">
        <f t="shared" si="79"/>
        <v>573</v>
      </c>
      <c r="AI577" s="2">
        <f t="shared" si="77"/>
        <v>100</v>
      </c>
      <c r="AJ577" s="2">
        <f t="shared" si="78"/>
        <v>4.99868837074146</v>
      </c>
      <c r="AK577" s="41">
        <f t="shared" si="74"/>
        <v>0</v>
      </c>
      <c r="AL577" s="2">
        <f t="shared" si="75"/>
        <v>-99</v>
      </c>
      <c r="AM577" s="41">
        <f t="shared" si="76"/>
        <v>-99</v>
      </c>
      <c r="AN577" s="26">
        <f t="shared" si="80"/>
        <v>93.00131162925854</v>
      </c>
    </row>
    <row r="578" spans="34:40" ht="12.75">
      <c r="AH578" s="1">
        <f t="shared" si="79"/>
        <v>574</v>
      </c>
      <c r="AI578" s="2">
        <f t="shared" si="77"/>
        <v>100</v>
      </c>
      <c r="AJ578" s="2">
        <f t="shared" si="78"/>
        <v>4.99868837074146</v>
      </c>
      <c r="AK578" s="41">
        <f t="shared" si="74"/>
        <v>0</v>
      </c>
      <c r="AL578" s="2">
        <f t="shared" si="75"/>
        <v>-99</v>
      </c>
      <c r="AM578" s="41">
        <f t="shared" si="76"/>
        <v>-99</v>
      </c>
      <c r="AN578" s="26">
        <f t="shared" si="80"/>
        <v>93.00131162925854</v>
      </c>
    </row>
    <row r="579" spans="34:40" ht="12.75">
      <c r="AH579" s="1">
        <f t="shared" si="79"/>
        <v>575</v>
      </c>
      <c r="AI579" s="2">
        <f t="shared" si="77"/>
        <v>100</v>
      </c>
      <c r="AJ579" s="2">
        <f t="shared" si="78"/>
        <v>4.99868837074146</v>
      </c>
      <c r="AK579" s="41">
        <f t="shared" si="74"/>
        <v>0</v>
      </c>
      <c r="AL579" s="2">
        <f t="shared" si="75"/>
        <v>-99</v>
      </c>
      <c r="AM579" s="41">
        <f t="shared" si="76"/>
        <v>-99</v>
      </c>
      <c r="AN579" s="26">
        <f t="shared" si="80"/>
        <v>93.00131162925854</v>
      </c>
    </row>
    <row r="580" spans="34:40" ht="12.75">
      <c r="AH580" s="1">
        <f t="shared" si="79"/>
        <v>576</v>
      </c>
      <c r="AI580" s="2">
        <f t="shared" si="77"/>
        <v>100</v>
      </c>
      <c r="AJ580" s="2">
        <f t="shared" si="78"/>
        <v>4.99868837074146</v>
      </c>
      <c r="AK580" s="41">
        <f aca="true" t="shared" si="81" ref="AK580:AK643">IF(AJ580&gt;=ha,-Dif_t*(ka*SQRT(AJ580-ha)+kb*SQRT(AJ580-hb)),IF(AJ580&gt;=hb,-Dif_t*kb*SQRT(AJ580-hb),0))</f>
        <v>0</v>
      </c>
      <c r="AL580" s="2">
        <f aca="true" t="shared" si="82" ref="AL580:AL643">IF(OR(AJ580=9999,AJ580&lt;=ha),-99,SQRT(2*g*(AJ580-ha)))</f>
        <v>-99</v>
      </c>
      <c r="AM580" s="41">
        <f aca="true" t="shared" si="83" ref="AM580:AM643">IF(OR(AJ580=9999,AJ580&lt;=hb),-99,SQRT(2*g*(AJ580-hb)))</f>
        <v>-99</v>
      </c>
      <c r="AN580" s="26">
        <f t="shared" si="80"/>
        <v>93.00131162925854</v>
      </c>
    </row>
    <row r="581" spans="34:40" ht="12.75">
      <c r="AH581" s="1">
        <f t="shared" si="79"/>
        <v>577</v>
      </c>
      <c r="AI581" s="2">
        <f aca="true" t="shared" si="84" ref="AI581:AI644">IF(AI580+Dif_t&gt;100,100,IF(AI580&lt;10,AI580+AJ$2,AI580+Dif_t))</f>
        <v>100</v>
      </c>
      <c r="AJ581" s="2">
        <f aca="true" t="shared" si="85" ref="AJ581:AJ644">IF(OR(AJ580=0,AJ580=9999),9999,IF(AJ580+AK580&lt;0,0,AJ580+AK580))</f>
        <v>4.99868837074146</v>
      </c>
      <c r="AK581" s="41">
        <f t="shared" si="81"/>
        <v>0</v>
      </c>
      <c r="AL581" s="2">
        <f t="shared" si="82"/>
        <v>-99</v>
      </c>
      <c r="AM581" s="41">
        <f t="shared" si="83"/>
        <v>-99</v>
      </c>
      <c r="AN581" s="26">
        <f t="shared" si="80"/>
        <v>93.00131162925854</v>
      </c>
    </row>
    <row r="582" spans="34:40" ht="12.75">
      <c r="AH582" s="1">
        <f aca="true" t="shared" si="86" ref="AH582:AH645">AH581+1</f>
        <v>578</v>
      </c>
      <c r="AI582" s="2">
        <f t="shared" si="84"/>
        <v>100</v>
      </c>
      <c r="AJ582" s="2">
        <f t="shared" si="85"/>
        <v>4.99868837074146</v>
      </c>
      <c r="AK582" s="41">
        <f t="shared" si="81"/>
        <v>0</v>
      </c>
      <c r="AL582" s="2">
        <f t="shared" si="82"/>
        <v>-99</v>
      </c>
      <c r="AM582" s="41">
        <f t="shared" si="83"/>
        <v>-99</v>
      </c>
      <c r="AN582" s="26">
        <f aca="true" t="shared" si="87" ref="AN582:AN645">IF(OR(AJ582=0,AJ582=9999),AN581+1,AJ$4-AJ582)</f>
        <v>93.00131162925854</v>
      </c>
    </row>
    <row r="583" spans="34:40" ht="12.75">
      <c r="AH583" s="1">
        <f t="shared" si="86"/>
        <v>579</v>
      </c>
      <c r="AI583" s="2">
        <f t="shared" si="84"/>
        <v>100</v>
      </c>
      <c r="AJ583" s="2">
        <f t="shared" si="85"/>
        <v>4.99868837074146</v>
      </c>
      <c r="AK583" s="41">
        <f t="shared" si="81"/>
        <v>0</v>
      </c>
      <c r="AL583" s="2">
        <f t="shared" si="82"/>
        <v>-99</v>
      </c>
      <c r="AM583" s="41">
        <f t="shared" si="83"/>
        <v>-99</v>
      </c>
      <c r="AN583" s="26">
        <f t="shared" si="87"/>
        <v>93.00131162925854</v>
      </c>
    </row>
    <row r="584" spans="34:40" ht="12.75">
      <c r="AH584" s="1">
        <f t="shared" si="86"/>
        <v>580</v>
      </c>
      <c r="AI584" s="2">
        <f t="shared" si="84"/>
        <v>100</v>
      </c>
      <c r="AJ584" s="2">
        <f t="shared" si="85"/>
        <v>4.99868837074146</v>
      </c>
      <c r="AK584" s="41">
        <f t="shared" si="81"/>
        <v>0</v>
      </c>
      <c r="AL584" s="2">
        <f t="shared" si="82"/>
        <v>-99</v>
      </c>
      <c r="AM584" s="41">
        <f t="shared" si="83"/>
        <v>-99</v>
      </c>
      <c r="AN584" s="26">
        <f t="shared" si="87"/>
        <v>93.00131162925854</v>
      </c>
    </row>
    <row r="585" spans="34:40" ht="12.75">
      <c r="AH585" s="1">
        <f t="shared" si="86"/>
        <v>581</v>
      </c>
      <c r="AI585" s="2">
        <f t="shared" si="84"/>
        <v>100</v>
      </c>
      <c r="AJ585" s="2">
        <f t="shared" si="85"/>
        <v>4.99868837074146</v>
      </c>
      <c r="AK585" s="41">
        <f t="shared" si="81"/>
        <v>0</v>
      </c>
      <c r="AL585" s="2">
        <f t="shared" si="82"/>
        <v>-99</v>
      </c>
      <c r="AM585" s="41">
        <f t="shared" si="83"/>
        <v>-99</v>
      </c>
      <c r="AN585" s="26">
        <f t="shared" si="87"/>
        <v>93.00131162925854</v>
      </c>
    </row>
    <row r="586" spans="34:40" ht="12.75">
      <c r="AH586" s="1">
        <f t="shared" si="86"/>
        <v>582</v>
      </c>
      <c r="AI586" s="2">
        <f t="shared" si="84"/>
        <v>100</v>
      </c>
      <c r="AJ586" s="2">
        <f t="shared" si="85"/>
        <v>4.99868837074146</v>
      </c>
      <c r="AK586" s="41">
        <f t="shared" si="81"/>
        <v>0</v>
      </c>
      <c r="AL586" s="2">
        <f t="shared" si="82"/>
        <v>-99</v>
      </c>
      <c r="AM586" s="41">
        <f t="shared" si="83"/>
        <v>-99</v>
      </c>
      <c r="AN586" s="26">
        <f t="shared" si="87"/>
        <v>93.00131162925854</v>
      </c>
    </row>
    <row r="587" spans="34:40" ht="12.75">
      <c r="AH587" s="1">
        <f t="shared" si="86"/>
        <v>583</v>
      </c>
      <c r="AI587" s="2">
        <f t="shared" si="84"/>
        <v>100</v>
      </c>
      <c r="AJ587" s="2">
        <f t="shared" si="85"/>
        <v>4.99868837074146</v>
      </c>
      <c r="AK587" s="41">
        <f t="shared" si="81"/>
        <v>0</v>
      </c>
      <c r="AL587" s="2">
        <f t="shared" si="82"/>
        <v>-99</v>
      </c>
      <c r="AM587" s="41">
        <f t="shared" si="83"/>
        <v>-99</v>
      </c>
      <c r="AN587" s="26">
        <f t="shared" si="87"/>
        <v>93.00131162925854</v>
      </c>
    </row>
    <row r="588" spans="34:40" ht="12.75">
      <c r="AH588" s="1">
        <f t="shared" si="86"/>
        <v>584</v>
      </c>
      <c r="AI588" s="2">
        <f t="shared" si="84"/>
        <v>100</v>
      </c>
      <c r="AJ588" s="2">
        <f t="shared" si="85"/>
        <v>4.99868837074146</v>
      </c>
      <c r="AK588" s="41">
        <f t="shared" si="81"/>
        <v>0</v>
      </c>
      <c r="AL588" s="2">
        <f t="shared" si="82"/>
        <v>-99</v>
      </c>
      <c r="AM588" s="41">
        <f t="shared" si="83"/>
        <v>-99</v>
      </c>
      <c r="AN588" s="26">
        <f t="shared" si="87"/>
        <v>93.00131162925854</v>
      </c>
    </row>
    <row r="589" spans="34:40" ht="12.75">
      <c r="AH589" s="1">
        <f t="shared" si="86"/>
        <v>585</v>
      </c>
      <c r="AI589" s="2">
        <f t="shared" si="84"/>
        <v>100</v>
      </c>
      <c r="AJ589" s="2">
        <f t="shared" si="85"/>
        <v>4.99868837074146</v>
      </c>
      <c r="AK589" s="41">
        <f t="shared" si="81"/>
        <v>0</v>
      </c>
      <c r="AL589" s="2">
        <f t="shared" si="82"/>
        <v>-99</v>
      </c>
      <c r="AM589" s="41">
        <f t="shared" si="83"/>
        <v>-99</v>
      </c>
      <c r="AN589" s="26">
        <f t="shared" si="87"/>
        <v>93.00131162925854</v>
      </c>
    </row>
    <row r="590" spans="34:40" ht="12.75">
      <c r="AH590" s="1">
        <f t="shared" si="86"/>
        <v>586</v>
      </c>
      <c r="AI590" s="2">
        <f t="shared" si="84"/>
        <v>100</v>
      </c>
      <c r="AJ590" s="2">
        <f t="shared" si="85"/>
        <v>4.99868837074146</v>
      </c>
      <c r="AK590" s="41">
        <f t="shared" si="81"/>
        <v>0</v>
      </c>
      <c r="AL590" s="2">
        <f t="shared" si="82"/>
        <v>-99</v>
      </c>
      <c r="AM590" s="41">
        <f t="shared" si="83"/>
        <v>-99</v>
      </c>
      <c r="AN590" s="26">
        <f t="shared" si="87"/>
        <v>93.00131162925854</v>
      </c>
    </row>
    <row r="591" spans="34:40" ht="12.75">
      <c r="AH591" s="1">
        <f t="shared" si="86"/>
        <v>587</v>
      </c>
      <c r="AI591" s="2">
        <f t="shared" si="84"/>
        <v>100</v>
      </c>
      <c r="AJ591" s="2">
        <f t="shared" si="85"/>
        <v>4.99868837074146</v>
      </c>
      <c r="AK591" s="41">
        <f t="shared" si="81"/>
        <v>0</v>
      </c>
      <c r="AL591" s="2">
        <f t="shared" si="82"/>
        <v>-99</v>
      </c>
      <c r="AM591" s="41">
        <f t="shared" si="83"/>
        <v>-99</v>
      </c>
      <c r="AN591" s="26">
        <f t="shared" si="87"/>
        <v>93.00131162925854</v>
      </c>
    </row>
    <row r="592" spans="34:40" ht="12.75">
      <c r="AH592" s="1">
        <f t="shared" si="86"/>
        <v>588</v>
      </c>
      <c r="AI592" s="2">
        <f t="shared" si="84"/>
        <v>100</v>
      </c>
      <c r="AJ592" s="2">
        <f t="shared" si="85"/>
        <v>4.99868837074146</v>
      </c>
      <c r="AK592" s="41">
        <f t="shared" si="81"/>
        <v>0</v>
      </c>
      <c r="AL592" s="2">
        <f t="shared" si="82"/>
        <v>-99</v>
      </c>
      <c r="AM592" s="41">
        <f t="shared" si="83"/>
        <v>-99</v>
      </c>
      <c r="AN592" s="26">
        <f t="shared" si="87"/>
        <v>93.00131162925854</v>
      </c>
    </row>
    <row r="593" spans="34:40" ht="12.75">
      <c r="AH593" s="1">
        <f t="shared" si="86"/>
        <v>589</v>
      </c>
      <c r="AI593" s="2">
        <f t="shared" si="84"/>
        <v>100</v>
      </c>
      <c r="AJ593" s="2">
        <f t="shared" si="85"/>
        <v>4.99868837074146</v>
      </c>
      <c r="AK593" s="41">
        <f t="shared" si="81"/>
        <v>0</v>
      </c>
      <c r="AL593" s="2">
        <f t="shared" si="82"/>
        <v>-99</v>
      </c>
      <c r="AM593" s="41">
        <f t="shared" si="83"/>
        <v>-99</v>
      </c>
      <c r="AN593" s="26">
        <f t="shared" si="87"/>
        <v>93.00131162925854</v>
      </c>
    </row>
    <row r="594" spans="34:40" ht="12.75">
      <c r="AH594" s="1">
        <f t="shared" si="86"/>
        <v>590</v>
      </c>
      <c r="AI594" s="2">
        <f t="shared" si="84"/>
        <v>100</v>
      </c>
      <c r="AJ594" s="2">
        <f t="shared" si="85"/>
        <v>4.99868837074146</v>
      </c>
      <c r="AK594" s="41">
        <f t="shared" si="81"/>
        <v>0</v>
      </c>
      <c r="AL594" s="2">
        <f t="shared" si="82"/>
        <v>-99</v>
      </c>
      <c r="AM594" s="41">
        <f t="shared" si="83"/>
        <v>-99</v>
      </c>
      <c r="AN594" s="26">
        <f t="shared" si="87"/>
        <v>93.00131162925854</v>
      </c>
    </row>
    <row r="595" spans="34:40" ht="12.75">
      <c r="AH595" s="1">
        <f t="shared" si="86"/>
        <v>591</v>
      </c>
      <c r="AI595" s="2">
        <f t="shared" si="84"/>
        <v>100</v>
      </c>
      <c r="AJ595" s="2">
        <f t="shared" si="85"/>
        <v>4.99868837074146</v>
      </c>
      <c r="AK595" s="41">
        <f t="shared" si="81"/>
        <v>0</v>
      </c>
      <c r="AL595" s="2">
        <f t="shared" si="82"/>
        <v>-99</v>
      </c>
      <c r="AM595" s="41">
        <f t="shared" si="83"/>
        <v>-99</v>
      </c>
      <c r="AN595" s="26">
        <f t="shared" si="87"/>
        <v>93.00131162925854</v>
      </c>
    </row>
    <row r="596" spans="34:40" ht="12.75">
      <c r="AH596" s="1">
        <f t="shared" si="86"/>
        <v>592</v>
      </c>
      <c r="AI596" s="2">
        <f t="shared" si="84"/>
        <v>100</v>
      </c>
      <c r="AJ596" s="2">
        <f t="shared" si="85"/>
        <v>4.99868837074146</v>
      </c>
      <c r="AK596" s="41">
        <f t="shared" si="81"/>
        <v>0</v>
      </c>
      <c r="AL596" s="2">
        <f t="shared" si="82"/>
        <v>-99</v>
      </c>
      <c r="AM596" s="41">
        <f t="shared" si="83"/>
        <v>-99</v>
      </c>
      <c r="AN596" s="26">
        <f t="shared" si="87"/>
        <v>93.00131162925854</v>
      </c>
    </row>
    <row r="597" spans="34:40" ht="12.75">
      <c r="AH597" s="1">
        <f t="shared" si="86"/>
        <v>593</v>
      </c>
      <c r="AI597" s="2">
        <f t="shared" si="84"/>
        <v>100</v>
      </c>
      <c r="AJ597" s="2">
        <f t="shared" si="85"/>
        <v>4.99868837074146</v>
      </c>
      <c r="AK597" s="41">
        <f t="shared" si="81"/>
        <v>0</v>
      </c>
      <c r="AL597" s="2">
        <f t="shared" si="82"/>
        <v>-99</v>
      </c>
      <c r="AM597" s="41">
        <f t="shared" si="83"/>
        <v>-99</v>
      </c>
      <c r="AN597" s="26">
        <f t="shared" si="87"/>
        <v>93.00131162925854</v>
      </c>
    </row>
    <row r="598" spans="34:40" ht="12.75">
      <c r="AH598" s="1">
        <f t="shared" si="86"/>
        <v>594</v>
      </c>
      <c r="AI598" s="2">
        <f t="shared" si="84"/>
        <v>100</v>
      </c>
      <c r="AJ598" s="2">
        <f t="shared" si="85"/>
        <v>4.99868837074146</v>
      </c>
      <c r="AK598" s="41">
        <f t="shared" si="81"/>
        <v>0</v>
      </c>
      <c r="AL598" s="2">
        <f t="shared" si="82"/>
        <v>-99</v>
      </c>
      <c r="AM598" s="41">
        <f t="shared" si="83"/>
        <v>-99</v>
      </c>
      <c r="AN598" s="26">
        <f t="shared" si="87"/>
        <v>93.00131162925854</v>
      </c>
    </row>
    <row r="599" spans="34:40" ht="12.75">
      <c r="AH599" s="1">
        <f t="shared" si="86"/>
        <v>595</v>
      </c>
      <c r="AI599" s="2">
        <f t="shared" si="84"/>
        <v>100</v>
      </c>
      <c r="AJ599" s="2">
        <f t="shared" si="85"/>
        <v>4.99868837074146</v>
      </c>
      <c r="AK599" s="41">
        <f t="shared" si="81"/>
        <v>0</v>
      </c>
      <c r="AL599" s="2">
        <f t="shared" si="82"/>
        <v>-99</v>
      </c>
      <c r="AM599" s="41">
        <f t="shared" si="83"/>
        <v>-99</v>
      </c>
      <c r="AN599" s="26">
        <f t="shared" si="87"/>
        <v>93.00131162925854</v>
      </c>
    </row>
    <row r="600" spans="34:40" ht="12.75">
      <c r="AH600" s="1">
        <f t="shared" si="86"/>
        <v>596</v>
      </c>
      <c r="AI600" s="2">
        <f t="shared" si="84"/>
        <v>100</v>
      </c>
      <c r="AJ600" s="2">
        <f t="shared" si="85"/>
        <v>4.99868837074146</v>
      </c>
      <c r="AK600" s="41">
        <f t="shared" si="81"/>
        <v>0</v>
      </c>
      <c r="AL600" s="2">
        <f t="shared" si="82"/>
        <v>-99</v>
      </c>
      <c r="AM600" s="41">
        <f t="shared" si="83"/>
        <v>-99</v>
      </c>
      <c r="AN600" s="26">
        <f t="shared" si="87"/>
        <v>93.00131162925854</v>
      </c>
    </row>
    <row r="601" spans="34:40" ht="12.75">
      <c r="AH601" s="1">
        <f t="shared" si="86"/>
        <v>597</v>
      </c>
      <c r="AI601" s="2">
        <f t="shared" si="84"/>
        <v>100</v>
      </c>
      <c r="AJ601" s="2">
        <f t="shared" si="85"/>
        <v>4.99868837074146</v>
      </c>
      <c r="AK601" s="41">
        <f t="shared" si="81"/>
        <v>0</v>
      </c>
      <c r="AL601" s="2">
        <f t="shared" si="82"/>
        <v>-99</v>
      </c>
      <c r="AM601" s="41">
        <f t="shared" si="83"/>
        <v>-99</v>
      </c>
      <c r="AN601" s="26">
        <f t="shared" si="87"/>
        <v>93.00131162925854</v>
      </c>
    </row>
    <row r="602" spans="34:40" ht="12.75">
      <c r="AH602" s="1">
        <f t="shared" si="86"/>
        <v>598</v>
      </c>
      <c r="AI602" s="2">
        <f t="shared" si="84"/>
        <v>100</v>
      </c>
      <c r="AJ602" s="2">
        <f t="shared" si="85"/>
        <v>4.99868837074146</v>
      </c>
      <c r="AK602" s="41">
        <f t="shared" si="81"/>
        <v>0</v>
      </c>
      <c r="AL602" s="2">
        <f t="shared" si="82"/>
        <v>-99</v>
      </c>
      <c r="AM602" s="41">
        <f t="shared" si="83"/>
        <v>-99</v>
      </c>
      <c r="AN602" s="26">
        <f t="shared" si="87"/>
        <v>93.00131162925854</v>
      </c>
    </row>
    <row r="603" spans="34:40" ht="12.75">
      <c r="AH603" s="1">
        <f t="shared" si="86"/>
        <v>599</v>
      </c>
      <c r="AI603" s="2">
        <f t="shared" si="84"/>
        <v>100</v>
      </c>
      <c r="AJ603" s="2">
        <f t="shared" si="85"/>
        <v>4.99868837074146</v>
      </c>
      <c r="AK603" s="41">
        <f t="shared" si="81"/>
        <v>0</v>
      </c>
      <c r="AL603" s="2">
        <f t="shared" si="82"/>
        <v>-99</v>
      </c>
      <c r="AM603" s="41">
        <f t="shared" si="83"/>
        <v>-99</v>
      </c>
      <c r="AN603" s="26">
        <f t="shared" si="87"/>
        <v>93.00131162925854</v>
      </c>
    </row>
    <row r="604" spans="34:40" ht="12.75">
      <c r="AH604" s="1">
        <f t="shared" si="86"/>
        <v>600</v>
      </c>
      <c r="AI604" s="2">
        <f t="shared" si="84"/>
        <v>100</v>
      </c>
      <c r="AJ604" s="2">
        <f t="shared" si="85"/>
        <v>4.99868837074146</v>
      </c>
      <c r="AK604" s="41">
        <f t="shared" si="81"/>
        <v>0</v>
      </c>
      <c r="AL604" s="2">
        <f t="shared" si="82"/>
        <v>-99</v>
      </c>
      <c r="AM604" s="41">
        <f t="shared" si="83"/>
        <v>-99</v>
      </c>
      <c r="AN604" s="26">
        <f t="shared" si="87"/>
        <v>93.00131162925854</v>
      </c>
    </row>
    <row r="605" spans="34:40" ht="12.75">
      <c r="AH605" s="1">
        <f t="shared" si="86"/>
        <v>601</v>
      </c>
      <c r="AI605" s="2">
        <f t="shared" si="84"/>
        <v>100</v>
      </c>
      <c r="AJ605" s="2">
        <f t="shared" si="85"/>
        <v>4.99868837074146</v>
      </c>
      <c r="AK605" s="41">
        <f t="shared" si="81"/>
        <v>0</v>
      </c>
      <c r="AL605" s="2">
        <f t="shared" si="82"/>
        <v>-99</v>
      </c>
      <c r="AM605" s="41">
        <f t="shared" si="83"/>
        <v>-99</v>
      </c>
      <c r="AN605" s="26">
        <f t="shared" si="87"/>
        <v>93.00131162925854</v>
      </c>
    </row>
    <row r="606" spans="34:40" ht="12.75">
      <c r="AH606" s="1">
        <f t="shared" si="86"/>
        <v>602</v>
      </c>
      <c r="AI606" s="2">
        <f t="shared" si="84"/>
        <v>100</v>
      </c>
      <c r="AJ606" s="2">
        <f t="shared" si="85"/>
        <v>4.99868837074146</v>
      </c>
      <c r="AK606" s="41">
        <f t="shared" si="81"/>
        <v>0</v>
      </c>
      <c r="AL606" s="2">
        <f t="shared" si="82"/>
        <v>-99</v>
      </c>
      <c r="AM606" s="41">
        <f t="shared" si="83"/>
        <v>-99</v>
      </c>
      <c r="AN606" s="26">
        <f t="shared" si="87"/>
        <v>93.00131162925854</v>
      </c>
    </row>
    <row r="607" spans="34:40" ht="12.75">
      <c r="AH607" s="1">
        <f t="shared" si="86"/>
        <v>603</v>
      </c>
      <c r="AI607" s="2">
        <f t="shared" si="84"/>
        <v>100</v>
      </c>
      <c r="AJ607" s="2">
        <f t="shared" si="85"/>
        <v>4.99868837074146</v>
      </c>
      <c r="AK607" s="41">
        <f t="shared" si="81"/>
        <v>0</v>
      </c>
      <c r="AL607" s="2">
        <f t="shared" si="82"/>
        <v>-99</v>
      </c>
      <c r="AM607" s="41">
        <f t="shared" si="83"/>
        <v>-99</v>
      </c>
      <c r="AN607" s="26">
        <f t="shared" si="87"/>
        <v>93.00131162925854</v>
      </c>
    </row>
    <row r="608" spans="34:40" ht="12.75">
      <c r="AH608" s="1">
        <f t="shared" si="86"/>
        <v>604</v>
      </c>
      <c r="AI608" s="2">
        <f t="shared" si="84"/>
        <v>100</v>
      </c>
      <c r="AJ608" s="2">
        <f t="shared" si="85"/>
        <v>4.99868837074146</v>
      </c>
      <c r="AK608" s="41">
        <f t="shared" si="81"/>
        <v>0</v>
      </c>
      <c r="AL608" s="2">
        <f t="shared" si="82"/>
        <v>-99</v>
      </c>
      <c r="AM608" s="41">
        <f t="shared" si="83"/>
        <v>-99</v>
      </c>
      <c r="AN608" s="26">
        <f t="shared" si="87"/>
        <v>93.00131162925854</v>
      </c>
    </row>
    <row r="609" spans="34:40" ht="12.75">
      <c r="AH609" s="1">
        <f t="shared" si="86"/>
        <v>605</v>
      </c>
      <c r="AI609" s="2">
        <f t="shared" si="84"/>
        <v>100</v>
      </c>
      <c r="AJ609" s="2">
        <f t="shared" si="85"/>
        <v>4.99868837074146</v>
      </c>
      <c r="AK609" s="41">
        <f t="shared" si="81"/>
        <v>0</v>
      </c>
      <c r="AL609" s="2">
        <f t="shared" si="82"/>
        <v>-99</v>
      </c>
      <c r="AM609" s="41">
        <f t="shared" si="83"/>
        <v>-99</v>
      </c>
      <c r="AN609" s="26">
        <f t="shared" si="87"/>
        <v>93.00131162925854</v>
      </c>
    </row>
    <row r="610" spans="34:40" ht="12.75">
      <c r="AH610" s="1">
        <f t="shared" si="86"/>
        <v>606</v>
      </c>
      <c r="AI610" s="2">
        <f t="shared" si="84"/>
        <v>100</v>
      </c>
      <c r="AJ610" s="2">
        <f t="shared" si="85"/>
        <v>4.99868837074146</v>
      </c>
      <c r="AK610" s="41">
        <f t="shared" si="81"/>
        <v>0</v>
      </c>
      <c r="AL610" s="2">
        <f t="shared" si="82"/>
        <v>-99</v>
      </c>
      <c r="AM610" s="41">
        <f t="shared" si="83"/>
        <v>-99</v>
      </c>
      <c r="AN610" s="26">
        <f t="shared" si="87"/>
        <v>93.00131162925854</v>
      </c>
    </row>
    <row r="611" spans="34:40" ht="12.75">
      <c r="AH611" s="1">
        <f t="shared" si="86"/>
        <v>607</v>
      </c>
      <c r="AI611" s="2">
        <f t="shared" si="84"/>
        <v>100</v>
      </c>
      <c r="AJ611" s="2">
        <f t="shared" si="85"/>
        <v>4.99868837074146</v>
      </c>
      <c r="AK611" s="41">
        <f t="shared" si="81"/>
        <v>0</v>
      </c>
      <c r="AL611" s="2">
        <f t="shared" si="82"/>
        <v>-99</v>
      </c>
      <c r="AM611" s="41">
        <f t="shared" si="83"/>
        <v>-99</v>
      </c>
      <c r="AN611" s="26">
        <f t="shared" si="87"/>
        <v>93.00131162925854</v>
      </c>
    </row>
    <row r="612" spans="34:40" ht="12.75">
      <c r="AH612" s="1">
        <f t="shared" si="86"/>
        <v>608</v>
      </c>
      <c r="AI612" s="2">
        <f t="shared" si="84"/>
        <v>100</v>
      </c>
      <c r="AJ612" s="2">
        <f t="shared" si="85"/>
        <v>4.99868837074146</v>
      </c>
      <c r="AK612" s="41">
        <f t="shared" si="81"/>
        <v>0</v>
      </c>
      <c r="AL612" s="2">
        <f t="shared" si="82"/>
        <v>-99</v>
      </c>
      <c r="AM612" s="41">
        <f t="shared" si="83"/>
        <v>-99</v>
      </c>
      <c r="AN612" s="26">
        <f t="shared" si="87"/>
        <v>93.00131162925854</v>
      </c>
    </row>
    <row r="613" spans="34:40" ht="12.75">
      <c r="AH613" s="1">
        <f t="shared" si="86"/>
        <v>609</v>
      </c>
      <c r="AI613" s="2">
        <f t="shared" si="84"/>
        <v>100</v>
      </c>
      <c r="AJ613" s="2">
        <f t="shared" si="85"/>
        <v>4.99868837074146</v>
      </c>
      <c r="AK613" s="41">
        <f t="shared" si="81"/>
        <v>0</v>
      </c>
      <c r="AL613" s="2">
        <f t="shared" si="82"/>
        <v>-99</v>
      </c>
      <c r="AM613" s="41">
        <f t="shared" si="83"/>
        <v>-99</v>
      </c>
      <c r="AN613" s="26">
        <f t="shared" si="87"/>
        <v>93.00131162925854</v>
      </c>
    </row>
    <row r="614" spans="34:40" ht="12.75">
      <c r="AH614" s="1">
        <f t="shared" si="86"/>
        <v>610</v>
      </c>
      <c r="AI614" s="2">
        <f t="shared" si="84"/>
        <v>100</v>
      </c>
      <c r="AJ614" s="2">
        <f t="shared" si="85"/>
        <v>4.99868837074146</v>
      </c>
      <c r="AK614" s="41">
        <f t="shared" si="81"/>
        <v>0</v>
      </c>
      <c r="AL614" s="2">
        <f t="shared" si="82"/>
        <v>-99</v>
      </c>
      <c r="AM614" s="41">
        <f t="shared" si="83"/>
        <v>-99</v>
      </c>
      <c r="AN614" s="26">
        <f t="shared" si="87"/>
        <v>93.00131162925854</v>
      </c>
    </row>
    <row r="615" spans="34:40" ht="12.75">
      <c r="AH615" s="1">
        <f t="shared" si="86"/>
        <v>611</v>
      </c>
      <c r="AI615" s="2">
        <f t="shared" si="84"/>
        <v>100</v>
      </c>
      <c r="AJ615" s="2">
        <f t="shared" si="85"/>
        <v>4.99868837074146</v>
      </c>
      <c r="AK615" s="41">
        <f t="shared" si="81"/>
        <v>0</v>
      </c>
      <c r="AL615" s="2">
        <f t="shared" si="82"/>
        <v>-99</v>
      </c>
      <c r="AM615" s="41">
        <f t="shared" si="83"/>
        <v>-99</v>
      </c>
      <c r="AN615" s="26">
        <f t="shared" si="87"/>
        <v>93.00131162925854</v>
      </c>
    </row>
    <row r="616" spans="34:40" ht="12.75">
      <c r="AH616" s="1">
        <f t="shared" si="86"/>
        <v>612</v>
      </c>
      <c r="AI616" s="2">
        <f t="shared" si="84"/>
        <v>100</v>
      </c>
      <c r="AJ616" s="2">
        <f t="shared" si="85"/>
        <v>4.99868837074146</v>
      </c>
      <c r="AK616" s="41">
        <f t="shared" si="81"/>
        <v>0</v>
      </c>
      <c r="AL616" s="2">
        <f t="shared" si="82"/>
        <v>-99</v>
      </c>
      <c r="AM616" s="41">
        <f t="shared" si="83"/>
        <v>-99</v>
      </c>
      <c r="AN616" s="26">
        <f t="shared" si="87"/>
        <v>93.00131162925854</v>
      </c>
    </row>
    <row r="617" spans="34:40" ht="12.75">
      <c r="AH617" s="1">
        <f t="shared" si="86"/>
        <v>613</v>
      </c>
      <c r="AI617" s="2">
        <f t="shared" si="84"/>
        <v>100</v>
      </c>
      <c r="AJ617" s="2">
        <f t="shared" si="85"/>
        <v>4.99868837074146</v>
      </c>
      <c r="AK617" s="41">
        <f t="shared" si="81"/>
        <v>0</v>
      </c>
      <c r="AL617" s="2">
        <f t="shared" si="82"/>
        <v>-99</v>
      </c>
      <c r="AM617" s="41">
        <f t="shared" si="83"/>
        <v>-99</v>
      </c>
      <c r="AN617" s="26">
        <f t="shared" si="87"/>
        <v>93.00131162925854</v>
      </c>
    </row>
    <row r="618" spans="34:40" ht="12.75">
      <c r="AH618" s="1">
        <f t="shared" si="86"/>
        <v>614</v>
      </c>
      <c r="AI618" s="2">
        <f t="shared" si="84"/>
        <v>100</v>
      </c>
      <c r="AJ618" s="2">
        <f t="shared" si="85"/>
        <v>4.99868837074146</v>
      </c>
      <c r="AK618" s="41">
        <f t="shared" si="81"/>
        <v>0</v>
      </c>
      <c r="AL618" s="2">
        <f t="shared" si="82"/>
        <v>-99</v>
      </c>
      <c r="AM618" s="41">
        <f t="shared" si="83"/>
        <v>-99</v>
      </c>
      <c r="AN618" s="26">
        <f t="shared" si="87"/>
        <v>93.00131162925854</v>
      </c>
    </row>
    <row r="619" spans="34:40" ht="12.75">
      <c r="AH619" s="1">
        <f t="shared" si="86"/>
        <v>615</v>
      </c>
      <c r="AI619" s="2">
        <f t="shared" si="84"/>
        <v>100</v>
      </c>
      <c r="AJ619" s="2">
        <f t="shared" si="85"/>
        <v>4.99868837074146</v>
      </c>
      <c r="AK619" s="41">
        <f t="shared" si="81"/>
        <v>0</v>
      </c>
      <c r="AL619" s="2">
        <f t="shared" si="82"/>
        <v>-99</v>
      </c>
      <c r="AM619" s="41">
        <f t="shared" si="83"/>
        <v>-99</v>
      </c>
      <c r="AN619" s="26">
        <f t="shared" si="87"/>
        <v>93.00131162925854</v>
      </c>
    </row>
    <row r="620" spans="34:40" ht="12.75">
      <c r="AH620" s="1">
        <f t="shared" si="86"/>
        <v>616</v>
      </c>
      <c r="AI620" s="2">
        <f t="shared" si="84"/>
        <v>100</v>
      </c>
      <c r="AJ620" s="2">
        <f t="shared" si="85"/>
        <v>4.99868837074146</v>
      </c>
      <c r="AK620" s="41">
        <f t="shared" si="81"/>
        <v>0</v>
      </c>
      <c r="AL620" s="2">
        <f t="shared" si="82"/>
        <v>-99</v>
      </c>
      <c r="AM620" s="41">
        <f t="shared" si="83"/>
        <v>-99</v>
      </c>
      <c r="AN620" s="26">
        <f t="shared" si="87"/>
        <v>93.00131162925854</v>
      </c>
    </row>
    <row r="621" spans="34:40" ht="12.75">
      <c r="AH621" s="1">
        <f t="shared" si="86"/>
        <v>617</v>
      </c>
      <c r="AI621" s="2">
        <f t="shared" si="84"/>
        <v>100</v>
      </c>
      <c r="AJ621" s="2">
        <f t="shared" si="85"/>
        <v>4.99868837074146</v>
      </c>
      <c r="AK621" s="41">
        <f t="shared" si="81"/>
        <v>0</v>
      </c>
      <c r="AL621" s="2">
        <f t="shared" si="82"/>
        <v>-99</v>
      </c>
      <c r="AM621" s="41">
        <f t="shared" si="83"/>
        <v>-99</v>
      </c>
      <c r="AN621" s="26">
        <f t="shared" si="87"/>
        <v>93.00131162925854</v>
      </c>
    </row>
    <row r="622" spans="34:40" ht="12.75">
      <c r="AH622" s="1">
        <f t="shared" si="86"/>
        <v>618</v>
      </c>
      <c r="AI622" s="2">
        <f t="shared" si="84"/>
        <v>100</v>
      </c>
      <c r="AJ622" s="2">
        <f t="shared" si="85"/>
        <v>4.99868837074146</v>
      </c>
      <c r="AK622" s="41">
        <f t="shared" si="81"/>
        <v>0</v>
      </c>
      <c r="AL622" s="2">
        <f t="shared" si="82"/>
        <v>-99</v>
      </c>
      <c r="AM622" s="41">
        <f t="shared" si="83"/>
        <v>-99</v>
      </c>
      <c r="AN622" s="26">
        <f t="shared" si="87"/>
        <v>93.00131162925854</v>
      </c>
    </row>
    <row r="623" spans="34:40" ht="12.75">
      <c r="AH623" s="1">
        <f t="shared" si="86"/>
        <v>619</v>
      </c>
      <c r="AI623" s="2">
        <f t="shared" si="84"/>
        <v>100</v>
      </c>
      <c r="AJ623" s="2">
        <f t="shared" si="85"/>
        <v>4.99868837074146</v>
      </c>
      <c r="AK623" s="41">
        <f t="shared" si="81"/>
        <v>0</v>
      </c>
      <c r="AL623" s="2">
        <f t="shared" si="82"/>
        <v>-99</v>
      </c>
      <c r="AM623" s="41">
        <f t="shared" si="83"/>
        <v>-99</v>
      </c>
      <c r="AN623" s="26">
        <f t="shared" si="87"/>
        <v>93.00131162925854</v>
      </c>
    </row>
    <row r="624" spans="34:40" ht="12.75">
      <c r="AH624" s="1">
        <f t="shared" si="86"/>
        <v>620</v>
      </c>
      <c r="AI624" s="2">
        <f t="shared" si="84"/>
        <v>100</v>
      </c>
      <c r="AJ624" s="2">
        <f t="shared" si="85"/>
        <v>4.99868837074146</v>
      </c>
      <c r="AK624" s="41">
        <f t="shared" si="81"/>
        <v>0</v>
      </c>
      <c r="AL624" s="2">
        <f t="shared" si="82"/>
        <v>-99</v>
      </c>
      <c r="AM624" s="41">
        <f t="shared" si="83"/>
        <v>-99</v>
      </c>
      <c r="AN624" s="26">
        <f t="shared" si="87"/>
        <v>93.00131162925854</v>
      </c>
    </row>
    <row r="625" spans="34:40" ht="12.75">
      <c r="AH625" s="1">
        <f t="shared" si="86"/>
        <v>621</v>
      </c>
      <c r="AI625" s="2">
        <f t="shared" si="84"/>
        <v>100</v>
      </c>
      <c r="AJ625" s="2">
        <f t="shared" si="85"/>
        <v>4.99868837074146</v>
      </c>
      <c r="AK625" s="41">
        <f t="shared" si="81"/>
        <v>0</v>
      </c>
      <c r="AL625" s="2">
        <f t="shared" si="82"/>
        <v>-99</v>
      </c>
      <c r="AM625" s="41">
        <f t="shared" si="83"/>
        <v>-99</v>
      </c>
      <c r="AN625" s="26">
        <f t="shared" si="87"/>
        <v>93.00131162925854</v>
      </c>
    </row>
    <row r="626" spans="34:40" ht="12.75">
      <c r="AH626" s="1">
        <f t="shared" si="86"/>
        <v>622</v>
      </c>
      <c r="AI626" s="2">
        <f t="shared" si="84"/>
        <v>100</v>
      </c>
      <c r="AJ626" s="2">
        <f t="shared" si="85"/>
        <v>4.99868837074146</v>
      </c>
      <c r="AK626" s="41">
        <f t="shared" si="81"/>
        <v>0</v>
      </c>
      <c r="AL626" s="2">
        <f t="shared" si="82"/>
        <v>-99</v>
      </c>
      <c r="AM626" s="41">
        <f t="shared" si="83"/>
        <v>-99</v>
      </c>
      <c r="AN626" s="26">
        <f t="shared" si="87"/>
        <v>93.00131162925854</v>
      </c>
    </row>
    <row r="627" spans="34:40" ht="12.75">
      <c r="AH627" s="1">
        <f t="shared" si="86"/>
        <v>623</v>
      </c>
      <c r="AI627" s="2">
        <f t="shared" si="84"/>
        <v>100</v>
      </c>
      <c r="AJ627" s="2">
        <f t="shared" si="85"/>
        <v>4.99868837074146</v>
      </c>
      <c r="AK627" s="41">
        <f t="shared" si="81"/>
        <v>0</v>
      </c>
      <c r="AL627" s="2">
        <f t="shared" si="82"/>
        <v>-99</v>
      </c>
      <c r="AM627" s="41">
        <f t="shared" si="83"/>
        <v>-99</v>
      </c>
      <c r="AN627" s="26">
        <f t="shared" si="87"/>
        <v>93.00131162925854</v>
      </c>
    </row>
    <row r="628" spans="34:40" ht="12.75">
      <c r="AH628" s="1">
        <f t="shared" si="86"/>
        <v>624</v>
      </c>
      <c r="AI628" s="2">
        <f t="shared" si="84"/>
        <v>100</v>
      </c>
      <c r="AJ628" s="2">
        <f t="shared" si="85"/>
        <v>4.99868837074146</v>
      </c>
      <c r="AK628" s="41">
        <f t="shared" si="81"/>
        <v>0</v>
      </c>
      <c r="AL628" s="2">
        <f t="shared" si="82"/>
        <v>-99</v>
      </c>
      <c r="AM628" s="41">
        <f t="shared" si="83"/>
        <v>-99</v>
      </c>
      <c r="AN628" s="26">
        <f t="shared" si="87"/>
        <v>93.00131162925854</v>
      </c>
    </row>
    <row r="629" spans="34:40" ht="12.75">
      <c r="AH629" s="1">
        <f t="shared" si="86"/>
        <v>625</v>
      </c>
      <c r="AI629" s="2">
        <f t="shared" si="84"/>
        <v>100</v>
      </c>
      <c r="AJ629" s="2">
        <f t="shared" si="85"/>
        <v>4.99868837074146</v>
      </c>
      <c r="AK629" s="41">
        <f t="shared" si="81"/>
        <v>0</v>
      </c>
      <c r="AL629" s="2">
        <f t="shared" si="82"/>
        <v>-99</v>
      </c>
      <c r="AM629" s="41">
        <f t="shared" si="83"/>
        <v>-99</v>
      </c>
      <c r="AN629" s="26">
        <f t="shared" si="87"/>
        <v>93.00131162925854</v>
      </c>
    </row>
    <row r="630" spans="34:40" ht="12.75">
      <c r="AH630" s="1">
        <f t="shared" si="86"/>
        <v>626</v>
      </c>
      <c r="AI630" s="2">
        <f t="shared" si="84"/>
        <v>100</v>
      </c>
      <c r="AJ630" s="2">
        <f t="shared" si="85"/>
        <v>4.99868837074146</v>
      </c>
      <c r="AK630" s="41">
        <f t="shared" si="81"/>
        <v>0</v>
      </c>
      <c r="AL630" s="2">
        <f t="shared" si="82"/>
        <v>-99</v>
      </c>
      <c r="AM630" s="41">
        <f t="shared" si="83"/>
        <v>-99</v>
      </c>
      <c r="AN630" s="26">
        <f t="shared" si="87"/>
        <v>93.00131162925854</v>
      </c>
    </row>
    <row r="631" spans="34:40" ht="12.75">
      <c r="AH631" s="1">
        <f t="shared" si="86"/>
        <v>627</v>
      </c>
      <c r="AI631" s="2">
        <f t="shared" si="84"/>
        <v>100</v>
      </c>
      <c r="AJ631" s="2">
        <f t="shared" si="85"/>
        <v>4.99868837074146</v>
      </c>
      <c r="AK631" s="41">
        <f t="shared" si="81"/>
        <v>0</v>
      </c>
      <c r="AL631" s="2">
        <f t="shared" si="82"/>
        <v>-99</v>
      </c>
      <c r="AM631" s="41">
        <f t="shared" si="83"/>
        <v>-99</v>
      </c>
      <c r="AN631" s="26">
        <f t="shared" si="87"/>
        <v>93.00131162925854</v>
      </c>
    </row>
    <row r="632" spans="34:40" ht="12.75">
      <c r="AH632" s="1">
        <f t="shared" si="86"/>
        <v>628</v>
      </c>
      <c r="AI632" s="2">
        <f t="shared" si="84"/>
        <v>100</v>
      </c>
      <c r="AJ632" s="2">
        <f t="shared" si="85"/>
        <v>4.99868837074146</v>
      </c>
      <c r="AK632" s="41">
        <f t="shared" si="81"/>
        <v>0</v>
      </c>
      <c r="AL632" s="2">
        <f t="shared" si="82"/>
        <v>-99</v>
      </c>
      <c r="AM632" s="41">
        <f t="shared" si="83"/>
        <v>-99</v>
      </c>
      <c r="AN632" s="26">
        <f t="shared" si="87"/>
        <v>93.00131162925854</v>
      </c>
    </row>
    <row r="633" spans="34:40" ht="12.75">
      <c r="AH633" s="1">
        <f t="shared" si="86"/>
        <v>629</v>
      </c>
      <c r="AI633" s="2">
        <f t="shared" si="84"/>
        <v>100</v>
      </c>
      <c r="AJ633" s="2">
        <f t="shared" si="85"/>
        <v>4.99868837074146</v>
      </c>
      <c r="AK633" s="41">
        <f t="shared" si="81"/>
        <v>0</v>
      </c>
      <c r="AL633" s="2">
        <f t="shared" si="82"/>
        <v>-99</v>
      </c>
      <c r="AM633" s="41">
        <f t="shared" si="83"/>
        <v>-99</v>
      </c>
      <c r="AN633" s="26">
        <f t="shared" si="87"/>
        <v>93.00131162925854</v>
      </c>
    </row>
    <row r="634" spans="34:40" ht="12.75">
      <c r="AH634" s="1">
        <f t="shared" si="86"/>
        <v>630</v>
      </c>
      <c r="AI634" s="2">
        <f t="shared" si="84"/>
        <v>100</v>
      </c>
      <c r="AJ634" s="2">
        <f t="shared" si="85"/>
        <v>4.99868837074146</v>
      </c>
      <c r="AK634" s="41">
        <f t="shared" si="81"/>
        <v>0</v>
      </c>
      <c r="AL634" s="2">
        <f t="shared" si="82"/>
        <v>-99</v>
      </c>
      <c r="AM634" s="41">
        <f t="shared" si="83"/>
        <v>-99</v>
      </c>
      <c r="AN634" s="26">
        <f t="shared" si="87"/>
        <v>93.00131162925854</v>
      </c>
    </row>
    <row r="635" spans="34:40" ht="12.75">
      <c r="AH635" s="1">
        <f t="shared" si="86"/>
        <v>631</v>
      </c>
      <c r="AI635" s="2">
        <f t="shared" si="84"/>
        <v>100</v>
      </c>
      <c r="AJ635" s="2">
        <f t="shared" si="85"/>
        <v>4.99868837074146</v>
      </c>
      <c r="AK635" s="41">
        <f t="shared" si="81"/>
        <v>0</v>
      </c>
      <c r="AL635" s="2">
        <f t="shared" si="82"/>
        <v>-99</v>
      </c>
      <c r="AM635" s="41">
        <f t="shared" si="83"/>
        <v>-99</v>
      </c>
      <c r="AN635" s="26">
        <f t="shared" si="87"/>
        <v>93.00131162925854</v>
      </c>
    </row>
    <row r="636" spans="34:40" ht="12.75">
      <c r="AH636" s="1">
        <f t="shared" si="86"/>
        <v>632</v>
      </c>
      <c r="AI636" s="2">
        <f t="shared" si="84"/>
        <v>100</v>
      </c>
      <c r="AJ636" s="2">
        <f t="shared" si="85"/>
        <v>4.99868837074146</v>
      </c>
      <c r="AK636" s="41">
        <f t="shared" si="81"/>
        <v>0</v>
      </c>
      <c r="AL636" s="2">
        <f t="shared" si="82"/>
        <v>-99</v>
      </c>
      <c r="AM636" s="41">
        <f t="shared" si="83"/>
        <v>-99</v>
      </c>
      <c r="AN636" s="26">
        <f t="shared" si="87"/>
        <v>93.00131162925854</v>
      </c>
    </row>
    <row r="637" spans="34:40" ht="12.75">
      <c r="AH637" s="1">
        <f t="shared" si="86"/>
        <v>633</v>
      </c>
      <c r="AI637" s="2">
        <f t="shared" si="84"/>
        <v>100</v>
      </c>
      <c r="AJ637" s="2">
        <f t="shared" si="85"/>
        <v>4.99868837074146</v>
      </c>
      <c r="AK637" s="41">
        <f t="shared" si="81"/>
        <v>0</v>
      </c>
      <c r="AL637" s="2">
        <f t="shared" si="82"/>
        <v>-99</v>
      </c>
      <c r="AM637" s="41">
        <f t="shared" si="83"/>
        <v>-99</v>
      </c>
      <c r="AN637" s="26">
        <f t="shared" si="87"/>
        <v>93.00131162925854</v>
      </c>
    </row>
    <row r="638" spans="34:40" ht="12.75">
      <c r="AH638" s="1">
        <f t="shared" si="86"/>
        <v>634</v>
      </c>
      <c r="AI638" s="2">
        <f t="shared" si="84"/>
        <v>100</v>
      </c>
      <c r="AJ638" s="2">
        <f t="shared" si="85"/>
        <v>4.99868837074146</v>
      </c>
      <c r="AK638" s="41">
        <f t="shared" si="81"/>
        <v>0</v>
      </c>
      <c r="AL638" s="2">
        <f t="shared" si="82"/>
        <v>-99</v>
      </c>
      <c r="AM638" s="41">
        <f t="shared" si="83"/>
        <v>-99</v>
      </c>
      <c r="AN638" s="26">
        <f t="shared" si="87"/>
        <v>93.00131162925854</v>
      </c>
    </row>
    <row r="639" spans="34:40" ht="12.75">
      <c r="AH639" s="1">
        <f t="shared" si="86"/>
        <v>635</v>
      </c>
      <c r="AI639" s="2">
        <f t="shared" si="84"/>
        <v>100</v>
      </c>
      <c r="AJ639" s="2">
        <f t="shared" si="85"/>
        <v>4.99868837074146</v>
      </c>
      <c r="AK639" s="41">
        <f t="shared" si="81"/>
        <v>0</v>
      </c>
      <c r="AL639" s="2">
        <f t="shared" si="82"/>
        <v>-99</v>
      </c>
      <c r="AM639" s="41">
        <f t="shared" si="83"/>
        <v>-99</v>
      </c>
      <c r="AN639" s="26">
        <f t="shared" si="87"/>
        <v>93.00131162925854</v>
      </c>
    </row>
    <row r="640" spans="34:40" ht="12.75">
      <c r="AH640" s="1">
        <f t="shared" si="86"/>
        <v>636</v>
      </c>
      <c r="AI640" s="2">
        <f t="shared" si="84"/>
        <v>100</v>
      </c>
      <c r="AJ640" s="2">
        <f t="shared" si="85"/>
        <v>4.99868837074146</v>
      </c>
      <c r="AK640" s="41">
        <f t="shared" si="81"/>
        <v>0</v>
      </c>
      <c r="AL640" s="2">
        <f t="shared" si="82"/>
        <v>-99</v>
      </c>
      <c r="AM640" s="41">
        <f t="shared" si="83"/>
        <v>-99</v>
      </c>
      <c r="AN640" s="26">
        <f t="shared" si="87"/>
        <v>93.00131162925854</v>
      </c>
    </row>
    <row r="641" spans="34:40" ht="12.75">
      <c r="AH641" s="1">
        <f t="shared" si="86"/>
        <v>637</v>
      </c>
      <c r="AI641" s="2">
        <f t="shared" si="84"/>
        <v>100</v>
      </c>
      <c r="AJ641" s="2">
        <f t="shared" si="85"/>
        <v>4.99868837074146</v>
      </c>
      <c r="AK641" s="41">
        <f t="shared" si="81"/>
        <v>0</v>
      </c>
      <c r="AL641" s="2">
        <f t="shared" si="82"/>
        <v>-99</v>
      </c>
      <c r="AM641" s="41">
        <f t="shared" si="83"/>
        <v>-99</v>
      </c>
      <c r="AN641" s="26">
        <f t="shared" si="87"/>
        <v>93.00131162925854</v>
      </c>
    </row>
    <row r="642" spans="34:40" ht="12.75">
      <c r="AH642" s="1">
        <f t="shared" si="86"/>
        <v>638</v>
      </c>
      <c r="AI642" s="2">
        <f t="shared" si="84"/>
        <v>100</v>
      </c>
      <c r="AJ642" s="2">
        <f t="shared" si="85"/>
        <v>4.99868837074146</v>
      </c>
      <c r="AK642" s="41">
        <f t="shared" si="81"/>
        <v>0</v>
      </c>
      <c r="AL642" s="2">
        <f t="shared" si="82"/>
        <v>-99</v>
      </c>
      <c r="AM642" s="41">
        <f t="shared" si="83"/>
        <v>-99</v>
      </c>
      <c r="AN642" s="26">
        <f t="shared" si="87"/>
        <v>93.00131162925854</v>
      </c>
    </row>
    <row r="643" spans="34:40" ht="12.75">
      <c r="AH643" s="1">
        <f t="shared" si="86"/>
        <v>639</v>
      </c>
      <c r="AI643" s="2">
        <f t="shared" si="84"/>
        <v>100</v>
      </c>
      <c r="AJ643" s="2">
        <f t="shared" si="85"/>
        <v>4.99868837074146</v>
      </c>
      <c r="AK643" s="41">
        <f t="shared" si="81"/>
        <v>0</v>
      </c>
      <c r="AL643" s="2">
        <f t="shared" si="82"/>
        <v>-99</v>
      </c>
      <c r="AM643" s="41">
        <f t="shared" si="83"/>
        <v>-99</v>
      </c>
      <c r="AN643" s="26">
        <f t="shared" si="87"/>
        <v>93.00131162925854</v>
      </c>
    </row>
    <row r="644" spans="34:40" ht="12.75">
      <c r="AH644" s="1">
        <f t="shared" si="86"/>
        <v>640</v>
      </c>
      <c r="AI644" s="2">
        <f t="shared" si="84"/>
        <v>100</v>
      </c>
      <c r="AJ644" s="2">
        <f t="shared" si="85"/>
        <v>4.99868837074146</v>
      </c>
      <c r="AK644" s="41">
        <f aca="true" t="shared" si="88" ref="AK644:AK707">IF(AJ644&gt;=ha,-Dif_t*(ka*SQRT(AJ644-ha)+kb*SQRT(AJ644-hb)),IF(AJ644&gt;=hb,-Dif_t*kb*SQRT(AJ644-hb),0))</f>
        <v>0</v>
      </c>
      <c r="AL644" s="2">
        <f aca="true" t="shared" si="89" ref="AL644:AL707">IF(OR(AJ644=9999,AJ644&lt;=ha),-99,SQRT(2*g*(AJ644-ha)))</f>
        <v>-99</v>
      </c>
      <c r="AM644" s="41">
        <f aca="true" t="shared" si="90" ref="AM644:AM707">IF(OR(AJ644=9999,AJ644&lt;=hb),-99,SQRT(2*g*(AJ644-hb)))</f>
        <v>-99</v>
      </c>
      <c r="AN644" s="26">
        <f t="shared" si="87"/>
        <v>93.00131162925854</v>
      </c>
    </row>
    <row r="645" spans="34:40" ht="12.75">
      <c r="AH645" s="1">
        <f t="shared" si="86"/>
        <v>641</v>
      </c>
      <c r="AI645" s="2">
        <f aca="true" t="shared" si="91" ref="AI645:AI708">IF(AI644+Dif_t&gt;100,100,IF(AI644&lt;10,AI644+AJ$2,AI644+Dif_t))</f>
        <v>100</v>
      </c>
      <c r="AJ645" s="2">
        <f aca="true" t="shared" si="92" ref="AJ645:AJ708">IF(OR(AJ644=0,AJ644=9999),9999,IF(AJ644+AK644&lt;0,0,AJ644+AK644))</f>
        <v>4.99868837074146</v>
      </c>
      <c r="AK645" s="41">
        <f t="shared" si="88"/>
        <v>0</v>
      </c>
      <c r="AL645" s="2">
        <f t="shared" si="89"/>
        <v>-99</v>
      </c>
      <c r="AM645" s="41">
        <f t="shared" si="90"/>
        <v>-99</v>
      </c>
      <c r="AN645" s="26">
        <f t="shared" si="87"/>
        <v>93.00131162925854</v>
      </c>
    </row>
    <row r="646" spans="34:40" ht="12.75">
      <c r="AH646" s="1">
        <f aca="true" t="shared" si="93" ref="AH646:AH709">AH645+1</f>
        <v>642</v>
      </c>
      <c r="AI646" s="2">
        <f t="shared" si="91"/>
        <v>100</v>
      </c>
      <c r="AJ646" s="2">
        <f t="shared" si="92"/>
        <v>4.99868837074146</v>
      </c>
      <c r="AK646" s="41">
        <f t="shared" si="88"/>
        <v>0</v>
      </c>
      <c r="AL646" s="2">
        <f t="shared" si="89"/>
        <v>-99</v>
      </c>
      <c r="AM646" s="41">
        <f t="shared" si="90"/>
        <v>-99</v>
      </c>
      <c r="AN646" s="26">
        <f aca="true" t="shared" si="94" ref="AN646:AN709">IF(OR(AJ646=0,AJ646=9999),AN645+1,AJ$4-AJ646)</f>
        <v>93.00131162925854</v>
      </c>
    </row>
    <row r="647" spans="34:40" ht="12.75">
      <c r="AH647" s="1">
        <f t="shared" si="93"/>
        <v>643</v>
      </c>
      <c r="AI647" s="2">
        <f t="shared" si="91"/>
        <v>100</v>
      </c>
      <c r="AJ647" s="2">
        <f t="shared" si="92"/>
        <v>4.99868837074146</v>
      </c>
      <c r="AK647" s="41">
        <f t="shared" si="88"/>
        <v>0</v>
      </c>
      <c r="AL647" s="2">
        <f t="shared" si="89"/>
        <v>-99</v>
      </c>
      <c r="AM647" s="41">
        <f t="shared" si="90"/>
        <v>-99</v>
      </c>
      <c r="AN647" s="26">
        <f t="shared" si="94"/>
        <v>93.00131162925854</v>
      </c>
    </row>
    <row r="648" spans="34:40" ht="12.75">
      <c r="AH648" s="1">
        <f t="shared" si="93"/>
        <v>644</v>
      </c>
      <c r="AI648" s="2">
        <f t="shared" si="91"/>
        <v>100</v>
      </c>
      <c r="AJ648" s="2">
        <f t="shared" si="92"/>
        <v>4.99868837074146</v>
      </c>
      <c r="AK648" s="41">
        <f t="shared" si="88"/>
        <v>0</v>
      </c>
      <c r="AL648" s="2">
        <f t="shared" si="89"/>
        <v>-99</v>
      </c>
      <c r="AM648" s="41">
        <f t="shared" si="90"/>
        <v>-99</v>
      </c>
      <c r="AN648" s="26">
        <f t="shared" si="94"/>
        <v>93.00131162925854</v>
      </c>
    </row>
    <row r="649" spans="34:40" ht="12.75">
      <c r="AH649" s="1">
        <f t="shared" si="93"/>
        <v>645</v>
      </c>
      <c r="AI649" s="2">
        <f t="shared" si="91"/>
        <v>100</v>
      </c>
      <c r="AJ649" s="2">
        <f t="shared" si="92"/>
        <v>4.99868837074146</v>
      </c>
      <c r="AK649" s="41">
        <f t="shared" si="88"/>
        <v>0</v>
      </c>
      <c r="AL649" s="2">
        <f t="shared" si="89"/>
        <v>-99</v>
      </c>
      <c r="AM649" s="41">
        <f t="shared" si="90"/>
        <v>-99</v>
      </c>
      <c r="AN649" s="26">
        <f t="shared" si="94"/>
        <v>93.00131162925854</v>
      </c>
    </row>
    <row r="650" spans="34:40" ht="12.75">
      <c r="AH650" s="1">
        <f t="shared" si="93"/>
        <v>646</v>
      </c>
      <c r="AI650" s="2">
        <f t="shared" si="91"/>
        <v>100</v>
      </c>
      <c r="AJ650" s="2">
        <f t="shared" si="92"/>
        <v>4.99868837074146</v>
      </c>
      <c r="AK650" s="41">
        <f t="shared" si="88"/>
        <v>0</v>
      </c>
      <c r="AL650" s="2">
        <f t="shared" si="89"/>
        <v>-99</v>
      </c>
      <c r="AM650" s="41">
        <f t="shared" si="90"/>
        <v>-99</v>
      </c>
      <c r="AN650" s="26">
        <f t="shared" si="94"/>
        <v>93.00131162925854</v>
      </c>
    </row>
    <row r="651" spans="34:40" ht="12.75">
      <c r="AH651" s="1">
        <f t="shared" si="93"/>
        <v>647</v>
      </c>
      <c r="AI651" s="2">
        <f t="shared" si="91"/>
        <v>100</v>
      </c>
      <c r="AJ651" s="2">
        <f t="shared" si="92"/>
        <v>4.99868837074146</v>
      </c>
      <c r="AK651" s="41">
        <f t="shared" si="88"/>
        <v>0</v>
      </c>
      <c r="AL651" s="2">
        <f t="shared" si="89"/>
        <v>-99</v>
      </c>
      <c r="AM651" s="41">
        <f t="shared" si="90"/>
        <v>-99</v>
      </c>
      <c r="AN651" s="26">
        <f t="shared" si="94"/>
        <v>93.00131162925854</v>
      </c>
    </row>
    <row r="652" spans="34:40" ht="12.75">
      <c r="AH652" s="1">
        <f t="shared" si="93"/>
        <v>648</v>
      </c>
      <c r="AI652" s="2">
        <f t="shared" si="91"/>
        <v>100</v>
      </c>
      <c r="AJ652" s="2">
        <f t="shared" si="92"/>
        <v>4.99868837074146</v>
      </c>
      <c r="AK652" s="41">
        <f t="shared" si="88"/>
        <v>0</v>
      </c>
      <c r="AL652" s="2">
        <f t="shared" si="89"/>
        <v>-99</v>
      </c>
      <c r="AM652" s="41">
        <f t="shared" si="90"/>
        <v>-99</v>
      </c>
      <c r="AN652" s="26">
        <f t="shared" si="94"/>
        <v>93.00131162925854</v>
      </c>
    </row>
    <row r="653" spans="34:40" ht="12.75">
      <c r="AH653" s="1">
        <f t="shared" si="93"/>
        <v>649</v>
      </c>
      <c r="AI653" s="2">
        <f t="shared" si="91"/>
        <v>100</v>
      </c>
      <c r="AJ653" s="2">
        <f t="shared" si="92"/>
        <v>4.99868837074146</v>
      </c>
      <c r="AK653" s="41">
        <f t="shared" si="88"/>
        <v>0</v>
      </c>
      <c r="AL653" s="2">
        <f t="shared" si="89"/>
        <v>-99</v>
      </c>
      <c r="AM653" s="41">
        <f t="shared" si="90"/>
        <v>-99</v>
      </c>
      <c r="AN653" s="26">
        <f t="shared" si="94"/>
        <v>93.00131162925854</v>
      </c>
    </row>
    <row r="654" spans="34:40" ht="12.75">
      <c r="AH654" s="1">
        <f t="shared" si="93"/>
        <v>650</v>
      </c>
      <c r="AI654" s="2">
        <f t="shared" si="91"/>
        <v>100</v>
      </c>
      <c r="AJ654" s="2">
        <f t="shared" si="92"/>
        <v>4.99868837074146</v>
      </c>
      <c r="AK654" s="41">
        <f t="shared" si="88"/>
        <v>0</v>
      </c>
      <c r="AL654" s="2">
        <f t="shared" si="89"/>
        <v>-99</v>
      </c>
      <c r="AM654" s="41">
        <f t="shared" si="90"/>
        <v>-99</v>
      </c>
      <c r="AN654" s="26">
        <f t="shared" si="94"/>
        <v>93.00131162925854</v>
      </c>
    </row>
    <row r="655" spans="34:40" ht="12.75">
      <c r="AH655" s="1">
        <f t="shared" si="93"/>
        <v>651</v>
      </c>
      <c r="AI655" s="2">
        <f t="shared" si="91"/>
        <v>100</v>
      </c>
      <c r="AJ655" s="2">
        <f t="shared" si="92"/>
        <v>4.99868837074146</v>
      </c>
      <c r="AK655" s="41">
        <f t="shared" si="88"/>
        <v>0</v>
      </c>
      <c r="AL655" s="2">
        <f t="shared" si="89"/>
        <v>-99</v>
      </c>
      <c r="AM655" s="41">
        <f t="shared" si="90"/>
        <v>-99</v>
      </c>
      <c r="AN655" s="26">
        <f t="shared" si="94"/>
        <v>93.00131162925854</v>
      </c>
    </row>
    <row r="656" spans="34:40" ht="12.75">
      <c r="AH656" s="1">
        <f t="shared" si="93"/>
        <v>652</v>
      </c>
      <c r="AI656" s="2">
        <f t="shared" si="91"/>
        <v>100</v>
      </c>
      <c r="AJ656" s="2">
        <f t="shared" si="92"/>
        <v>4.99868837074146</v>
      </c>
      <c r="AK656" s="41">
        <f t="shared" si="88"/>
        <v>0</v>
      </c>
      <c r="AL656" s="2">
        <f t="shared" si="89"/>
        <v>-99</v>
      </c>
      <c r="AM656" s="41">
        <f t="shared" si="90"/>
        <v>-99</v>
      </c>
      <c r="AN656" s="26">
        <f t="shared" si="94"/>
        <v>93.00131162925854</v>
      </c>
    </row>
    <row r="657" spans="34:40" ht="12.75">
      <c r="AH657" s="1">
        <f t="shared" si="93"/>
        <v>653</v>
      </c>
      <c r="AI657" s="2">
        <f t="shared" si="91"/>
        <v>100</v>
      </c>
      <c r="AJ657" s="2">
        <f t="shared" si="92"/>
        <v>4.99868837074146</v>
      </c>
      <c r="AK657" s="41">
        <f t="shared" si="88"/>
        <v>0</v>
      </c>
      <c r="AL657" s="2">
        <f t="shared" si="89"/>
        <v>-99</v>
      </c>
      <c r="AM657" s="41">
        <f t="shared" si="90"/>
        <v>-99</v>
      </c>
      <c r="AN657" s="26">
        <f t="shared" si="94"/>
        <v>93.00131162925854</v>
      </c>
    </row>
    <row r="658" spans="34:40" ht="12.75">
      <c r="AH658" s="1">
        <f t="shared" si="93"/>
        <v>654</v>
      </c>
      <c r="AI658" s="2">
        <f t="shared" si="91"/>
        <v>100</v>
      </c>
      <c r="AJ658" s="2">
        <f t="shared" si="92"/>
        <v>4.99868837074146</v>
      </c>
      <c r="AK658" s="41">
        <f t="shared" si="88"/>
        <v>0</v>
      </c>
      <c r="AL658" s="2">
        <f t="shared" si="89"/>
        <v>-99</v>
      </c>
      <c r="AM658" s="41">
        <f t="shared" si="90"/>
        <v>-99</v>
      </c>
      <c r="AN658" s="26">
        <f t="shared" si="94"/>
        <v>93.00131162925854</v>
      </c>
    </row>
    <row r="659" spans="34:40" ht="12.75">
      <c r="AH659" s="1">
        <f t="shared" si="93"/>
        <v>655</v>
      </c>
      <c r="AI659" s="2">
        <f t="shared" si="91"/>
        <v>100</v>
      </c>
      <c r="AJ659" s="2">
        <f t="shared" si="92"/>
        <v>4.99868837074146</v>
      </c>
      <c r="AK659" s="41">
        <f t="shared" si="88"/>
        <v>0</v>
      </c>
      <c r="AL659" s="2">
        <f t="shared" si="89"/>
        <v>-99</v>
      </c>
      <c r="AM659" s="41">
        <f t="shared" si="90"/>
        <v>-99</v>
      </c>
      <c r="AN659" s="26">
        <f t="shared" si="94"/>
        <v>93.00131162925854</v>
      </c>
    </row>
    <row r="660" spans="34:40" ht="12.75">
      <c r="AH660" s="1">
        <f t="shared" si="93"/>
        <v>656</v>
      </c>
      <c r="AI660" s="2">
        <f t="shared" si="91"/>
        <v>100</v>
      </c>
      <c r="AJ660" s="2">
        <f t="shared" si="92"/>
        <v>4.99868837074146</v>
      </c>
      <c r="AK660" s="41">
        <f t="shared" si="88"/>
        <v>0</v>
      </c>
      <c r="AL660" s="2">
        <f t="shared" si="89"/>
        <v>-99</v>
      </c>
      <c r="AM660" s="41">
        <f t="shared" si="90"/>
        <v>-99</v>
      </c>
      <c r="AN660" s="26">
        <f t="shared" si="94"/>
        <v>93.00131162925854</v>
      </c>
    </row>
    <row r="661" spans="34:40" ht="12.75">
      <c r="AH661" s="1">
        <f t="shared" si="93"/>
        <v>657</v>
      </c>
      <c r="AI661" s="2">
        <f t="shared" si="91"/>
        <v>100</v>
      </c>
      <c r="AJ661" s="2">
        <f t="shared" si="92"/>
        <v>4.99868837074146</v>
      </c>
      <c r="AK661" s="41">
        <f t="shared" si="88"/>
        <v>0</v>
      </c>
      <c r="AL661" s="2">
        <f t="shared" si="89"/>
        <v>-99</v>
      </c>
      <c r="AM661" s="41">
        <f t="shared" si="90"/>
        <v>-99</v>
      </c>
      <c r="AN661" s="26">
        <f t="shared" si="94"/>
        <v>93.00131162925854</v>
      </c>
    </row>
    <row r="662" spans="34:40" ht="12.75">
      <c r="AH662" s="1">
        <f t="shared" si="93"/>
        <v>658</v>
      </c>
      <c r="AI662" s="2">
        <f t="shared" si="91"/>
        <v>100</v>
      </c>
      <c r="AJ662" s="2">
        <f t="shared" si="92"/>
        <v>4.99868837074146</v>
      </c>
      <c r="AK662" s="41">
        <f t="shared" si="88"/>
        <v>0</v>
      </c>
      <c r="AL662" s="2">
        <f t="shared" si="89"/>
        <v>-99</v>
      </c>
      <c r="AM662" s="41">
        <f t="shared" si="90"/>
        <v>-99</v>
      </c>
      <c r="AN662" s="26">
        <f t="shared" si="94"/>
        <v>93.00131162925854</v>
      </c>
    </row>
    <row r="663" spans="34:40" ht="12.75">
      <c r="AH663" s="1">
        <f t="shared" si="93"/>
        <v>659</v>
      </c>
      <c r="AI663" s="2">
        <f t="shared" si="91"/>
        <v>100</v>
      </c>
      <c r="AJ663" s="2">
        <f t="shared" si="92"/>
        <v>4.99868837074146</v>
      </c>
      <c r="AK663" s="41">
        <f t="shared" si="88"/>
        <v>0</v>
      </c>
      <c r="AL663" s="2">
        <f t="shared" si="89"/>
        <v>-99</v>
      </c>
      <c r="AM663" s="41">
        <f t="shared" si="90"/>
        <v>-99</v>
      </c>
      <c r="AN663" s="26">
        <f t="shared" si="94"/>
        <v>93.00131162925854</v>
      </c>
    </row>
    <row r="664" spans="34:40" ht="12.75">
      <c r="AH664" s="1">
        <f t="shared" si="93"/>
        <v>660</v>
      </c>
      <c r="AI664" s="2">
        <f t="shared" si="91"/>
        <v>100</v>
      </c>
      <c r="AJ664" s="2">
        <f t="shared" si="92"/>
        <v>4.99868837074146</v>
      </c>
      <c r="AK664" s="41">
        <f t="shared" si="88"/>
        <v>0</v>
      </c>
      <c r="AL664" s="2">
        <f t="shared" si="89"/>
        <v>-99</v>
      </c>
      <c r="AM664" s="41">
        <f t="shared" si="90"/>
        <v>-99</v>
      </c>
      <c r="AN664" s="26">
        <f t="shared" si="94"/>
        <v>93.00131162925854</v>
      </c>
    </row>
    <row r="665" spans="34:40" ht="12.75">
      <c r="AH665" s="1">
        <f t="shared" si="93"/>
        <v>661</v>
      </c>
      <c r="AI665" s="2">
        <f t="shared" si="91"/>
        <v>100</v>
      </c>
      <c r="AJ665" s="2">
        <f t="shared" si="92"/>
        <v>4.99868837074146</v>
      </c>
      <c r="AK665" s="41">
        <f t="shared" si="88"/>
        <v>0</v>
      </c>
      <c r="AL665" s="2">
        <f t="shared" si="89"/>
        <v>-99</v>
      </c>
      <c r="AM665" s="41">
        <f t="shared" si="90"/>
        <v>-99</v>
      </c>
      <c r="AN665" s="26">
        <f t="shared" si="94"/>
        <v>93.00131162925854</v>
      </c>
    </row>
    <row r="666" spans="34:40" ht="12.75">
      <c r="AH666" s="1">
        <f t="shared" si="93"/>
        <v>662</v>
      </c>
      <c r="AI666" s="2">
        <f t="shared" si="91"/>
        <v>100</v>
      </c>
      <c r="AJ666" s="2">
        <f t="shared" si="92"/>
        <v>4.99868837074146</v>
      </c>
      <c r="AK666" s="41">
        <f t="shared" si="88"/>
        <v>0</v>
      </c>
      <c r="AL666" s="2">
        <f t="shared" si="89"/>
        <v>-99</v>
      </c>
      <c r="AM666" s="41">
        <f t="shared" si="90"/>
        <v>-99</v>
      </c>
      <c r="AN666" s="26">
        <f t="shared" si="94"/>
        <v>93.00131162925854</v>
      </c>
    </row>
    <row r="667" spans="34:40" ht="12.75">
      <c r="AH667" s="1">
        <f t="shared" si="93"/>
        <v>663</v>
      </c>
      <c r="AI667" s="2">
        <f t="shared" si="91"/>
        <v>100</v>
      </c>
      <c r="AJ667" s="2">
        <f t="shared" si="92"/>
        <v>4.99868837074146</v>
      </c>
      <c r="AK667" s="41">
        <f t="shared" si="88"/>
        <v>0</v>
      </c>
      <c r="AL667" s="2">
        <f t="shared" si="89"/>
        <v>-99</v>
      </c>
      <c r="AM667" s="41">
        <f t="shared" si="90"/>
        <v>-99</v>
      </c>
      <c r="AN667" s="26">
        <f t="shared" si="94"/>
        <v>93.00131162925854</v>
      </c>
    </row>
    <row r="668" spans="34:40" ht="12.75">
      <c r="AH668" s="1">
        <f t="shared" si="93"/>
        <v>664</v>
      </c>
      <c r="AI668" s="2">
        <f t="shared" si="91"/>
        <v>100</v>
      </c>
      <c r="AJ668" s="2">
        <f t="shared" si="92"/>
        <v>4.99868837074146</v>
      </c>
      <c r="AK668" s="41">
        <f t="shared" si="88"/>
        <v>0</v>
      </c>
      <c r="AL668" s="2">
        <f t="shared" si="89"/>
        <v>-99</v>
      </c>
      <c r="AM668" s="41">
        <f t="shared" si="90"/>
        <v>-99</v>
      </c>
      <c r="AN668" s="26">
        <f t="shared" si="94"/>
        <v>93.00131162925854</v>
      </c>
    </row>
    <row r="669" spans="34:40" ht="12.75">
      <c r="AH669" s="1">
        <f t="shared" si="93"/>
        <v>665</v>
      </c>
      <c r="AI669" s="2">
        <f t="shared" si="91"/>
        <v>100</v>
      </c>
      <c r="AJ669" s="2">
        <f t="shared" si="92"/>
        <v>4.99868837074146</v>
      </c>
      <c r="AK669" s="41">
        <f t="shared" si="88"/>
        <v>0</v>
      </c>
      <c r="AL669" s="2">
        <f t="shared" si="89"/>
        <v>-99</v>
      </c>
      <c r="AM669" s="41">
        <f t="shared" si="90"/>
        <v>-99</v>
      </c>
      <c r="AN669" s="26">
        <f t="shared" si="94"/>
        <v>93.00131162925854</v>
      </c>
    </row>
    <row r="670" spans="34:40" ht="12.75">
      <c r="AH670" s="1">
        <f t="shared" si="93"/>
        <v>666</v>
      </c>
      <c r="AI670" s="2">
        <f t="shared" si="91"/>
        <v>100</v>
      </c>
      <c r="AJ670" s="2">
        <f t="shared" si="92"/>
        <v>4.99868837074146</v>
      </c>
      <c r="AK670" s="41">
        <f t="shared" si="88"/>
        <v>0</v>
      </c>
      <c r="AL670" s="2">
        <f t="shared" si="89"/>
        <v>-99</v>
      </c>
      <c r="AM670" s="41">
        <f t="shared" si="90"/>
        <v>-99</v>
      </c>
      <c r="AN670" s="26">
        <f t="shared" si="94"/>
        <v>93.00131162925854</v>
      </c>
    </row>
    <row r="671" spans="34:40" ht="12.75">
      <c r="AH671" s="1">
        <f t="shared" si="93"/>
        <v>667</v>
      </c>
      <c r="AI671" s="2">
        <f t="shared" si="91"/>
        <v>100</v>
      </c>
      <c r="AJ671" s="2">
        <f t="shared" si="92"/>
        <v>4.99868837074146</v>
      </c>
      <c r="AK671" s="41">
        <f t="shared" si="88"/>
        <v>0</v>
      </c>
      <c r="AL671" s="2">
        <f t="shared" si="89"/>
        <v>-99</v>
      </c>
      <c r="AM671" s="41">
        <f t="shared" si="90"/>
        <v>-99</v>
      </c>
      <c r="AN671" s="26">
        <f t="shared" si="94"/>
        <v>93.00131162925854</v>
      </c>
    </row>
    <row r="672" spans="34:40" ht="12.75">
      <c r="AH672" s="1">
        <f t="shared" si="93"/>
        <v>668</v>
      </c>
      <c r="AI672" s="2">
        <f t="shared" si="91"/>
        <v>100</v>
      </c>
      <c r="AJ672" s="2">
        <f t="shared" si="92"/>
        <v>4.99868837074146</v>
      </c>
      <c r="AK672" s="41">
        <f t="shared" si="88"/>
        <v>0</v>
      </c>
      <c r="AL672" s="2">
        <f t="shared" si="89"/>
        <v>-99</v>
      </c>
      <c r="AM672" s="41">
        <f t="shared" si="90"/>
        <v>-99</v>
      </c>
      <c r="AN672" s="26">
        <f t="shared" si="94"/>
        <v>93.00131162925854</v>
      </c>
    </row>
    <row r="673" spans="34:40" ht="12.75">
      <c r="AH673" s="1">
        <f t="shared" si="93"/>
        <v>669</v>
      </c>
      <c r="AI673" s="2">
        <f t="shared" si="91"/>
        <v>100</v>
      </c>
      <c r="AJ673" s="2">
        <f t="shared" si="92"/>
        <v>4.99868837074146</v>
      </c>
      <c r="AK673" s="41">
        <f t="shared" si="88"/>
        <v>0</v>
      </c>
      <c r="AL673" s="2">
        <f t="shared" si="89"/>
        <v>-99</v>
      </c>
      <c r="AM673" s="41">
        <f t="shared" si="90"/>
        <v>-99</v>
      </c>
      <c r="AN673" s="26">
        <f t="shared" si="94"/>
        <v>93.00131162925854</v>
      </c>
    </row>
    <row r="674" spans="34:40" ht="12.75">
      <c r="AH674" s="1">
        <f t="shared" si="93"/>
        <v>670</v>
      </c>
      <c r="AI674" s="2">
        <f t="shared" si="91"/>
        <v>100</v>
      </c>
      <c r="AJ674" s="2">
        <f t="shared" si="92"/>
        <v>4.99868837074146</v>
      </c>
      <c r="AK674" s="41">
        <f t="shared" si="88"/>
        <v>0</v>
      </c>
      <c r="AL674" s="2">
        <f t="shared" si="89"/>
        <v>-99</v>
      </c>
      <c r="AM674" s="41">
        <f t="shared" si="90"/>
        <v>-99</v>
      </c>
      <c r="AN674" s="26">
        <f t="shared" si="94"/>
        <v>93.00131162925854</v>
      </c>
    </row>
    <row r="675" spans="34:40" ht="12.75">
      <c r="AH675" s="1">
        <f t="shared" si="93"/>
        <v>671</v>
      </c>
      <c r="AI675" s="2">
        <f t="shared" si="91"/>
        <v>100</v>
      </c>
      <c r="AJ675" s="2">
        <f t="shared" si="92"/>
        <v>4.99868837074146</v>
      </c>
      <c r="AK675" s="41">
        <f t="shared" si="88"/>
        <v>0</v>
      </c>
      <c r="AL675" s="2">
        <f t="shared" si="89"/>
        <v>-99</v>
      </c>
      <c r="AM675" s="41">
        <f t="shared" si="90"/>
        <v>-99</v>
      </c>
      <c r="AN675" s="26">
        <f t="shared" si="94"/>
        <v>93.00131162925854</v>
      </c>
    </row>
    <row r="676" spans="34:40" ht="12.75">
      <c r="AH676" s="1">
        <f t="shared" si="93"/>
        <v>672</v>
      </c>
      <c r="AI676" s="2">
        <f t="shared" si="91"/>
        <v>100</v>
      </c>
      <c r="AJ676" s="2">
        <f t="shared" si="92"/>
        <v>4.99868837074146</v>
      </c>
      <c r="AK676" s="41">
        <f t="shared" si="88"/>
        <v>0</v>
      </c>
      <c r="AL676" s="2">
        <f t="shared" si="89"/>
        <v>-99</v>
      </c>
      <c r="AM676" s="41">
        <f t="shared" si="90"/>
        <v>-99</v>
      </c>
      <c r="AN676" s="26">
        <f t="shared" si="94"/>
        <v>93.00131162925854</v>
      </c>
    </row>
    <row r="677" spans="34:40" ht="12.75">
      <c r="AH677" s="1">
        <f t="shared" si="93"/>
        <v>673</v>
      </c>
      <c r="AI677" s="2">
        <f t="shared" si="91"/>
        <v>100</v>
      </c>
      <c r="AJ677" s="2">
        <f t="shared" si="92"/>
        <v>4.99868837074146</v>
      </c>
      <c r="AK677" s="41">
        <f t="shared" si="88"/>
        <v>0</v>
      </c>
      <c r="AL677" s="2">
        <f t="shared" si="89"/>
        <v>-99</v>
      </c>
      <c r="AM677" s="41">
        <f t="shared" si="90"/>
        <v>-99</v>
      </c>
      <c r="AN677" s="26">
        <f t="shared" si="94"/>
        <v>93.00131162925854</v>
      </c>
    </row>
    <row r="678" spans="34:40" ht="12.75">
      <c r="AH678" s="1">
        <f t="shared" si="93"/>
        <v>674</v>
      </c>
      <c r="AI678" s="2">
        <f t="shared" si="91"/>
        <v>100</v>
      </c>
      <c r="AJ678" s="2">
        <f t="shared" si="92"/>
        <v>4.99868837074146</v>
      </c>
      <c r="AK678" s="41">
        <f t="shared" si="88"/>
        <v>0</v>
      </c>
      <c r="AL678" s="2">
        <f t="shared" si="89"/>
        <v>-99</v>
      </c>
      <c r="AM678" s="41">
        <f t="shared" si="90"/>
        <v>-99</v>
      </c>
      <c r="AN678" s="26">
        <f t="shared" si="94"/>
        <v>93.00131162925854</v>
      </c>
    </row>
    <row r="679" spans="34:40" ht="12.75">
      <c r="AH679" s="1">
        <f t="shared" si="93"/>
        <v>675</v>
      </c>
      <c r="AI679" s="2">
        <f t="shared" si="91"/>
        <v>100</v>
      </c>
      <c r="AJ679" s="2">
        <f t="shared" si="92"/>
        <v>4.99868837074146</v>
      </c>
      <c r="AK679" s="41">
        <f t="shared" si="88"/>
        <v>0</v>
      </c>
      <c r="AL679" s="2">
        <f t="shared" si="89"/>
        <v>-99</v>
      </c>
      <c r="AM679" s="41">
        <f t="shared" si="90"/>
        <v>-99</v>
      </c>
      <c r="AN679" s="26">
        <f t="shared" si="94"/>
        <v>93.00131162925854</v>
      </c>
    </row>
    <row r="680" spans="34:40" ht="12.75">
      <c r="AH680" s="1">
        <f t="shared" si="93"/>
        <v>676</v>
      </c>
      <c r="AI680" s="2">
        <f t="shared" si="91"/>
        <v>100</v>
      </c>
      <c r="AJ680" s="2">
        <f t="shared" si="92"/>
        <v>4.99868837074146</v>
      </c>
      <c r="AK680" s="41">
        <f t="shared" si="88"/>
        <v>0</v>
      </c>
      <c r="AL680" s="2">
        <f t="shared" si="89"/>
        <v>-99</v>
      </c>
      <c r="AM680" s="41">
        <f t="shared" si="90"/>
        <v>-99</v>
      </c>
      <c r="AN680" s="26">
        <f t="shared" si="94"/>
        <v>93.00131162925854</v>
      </c>
    </row>
    <row r="681" spans="34:40" ht="12.75">
      <c r="AH681" s="1">
        <f t="shared" si="93"/>
        <v>677</v>
      </c>
      <c r="AI681" s="2">
        <f t="shared" si="91"/>
        <v>100</v>
      </c>
      <c r="AJ681" s="2">
        <f t="shared" si="92"/>
        <v>4.99868837074146</v>
      </c>
      <c r="AK681" s="41">
        <f t="shared" si="88"/>
        <v>0</v>
      </c>
      <c r="AL681" s="2">
        <f t="shared" si="89"/>
        <v>-99</v>
      </c>
      <c r="AM681" s="41">
        <f t="shared" si="90"/>
        <v>-99</v>
      </c>
      <c r="AN681" s="26">
        <f t="shared" si="94"/>
        <v>93.00131162925854</v>
      </c>
    </row>
    <row r="682" spans="34:40" ht="12.75">
      <c r="AH682" s="1">
        <f t="shared" si="93"/>
        <v>678</v>
      </c>
      <c r="AI682" s="2">
        <f t="shared" si="91"/>
        <v>100</v>
      </c>
      <c r="AJ682" s="2">
        <f t="shared" si="92"/>
        <v>4.99868837074146</v>
      </c>
      <c r="AK682" s="41">
        <f t="shared" si="88"/>
        <v>0</v>
      </c>
      <c r="AL682" s="2">
        <f t="shared" si="89"/>
        <v>-99</v>
      </c>
      <c r="AM682" s="41">
        <f t="shared" si="90"/>
        <v>-99</v>
      </c>
      <c r="AN682" s="26">
        <f t="shared" si="94"/>
        <v>93.00131162925854</v>
      </c>
    </row>
    <row r="683" spans="34:40" ht="12.75">
      <c r="AH683" s="1">
        <f t="shared" si="93"/>
        <v>679</v>
      </c>
      <c r="AI683" s="2">
        <f t="shared" si="91"/>
        <v>100</v>
      </c>
      <c r="AJ683" s="2">
        <f t="shared" si="92"/>
        <v>4.99868837074146</v>
      </c>
      <c r="AK683" s="41">
        <f t="shared" si="88"/>
        <v>0</v>
      </c>
      <c r="AL683" s="2">
        <f t="shared" si="89"/>
        <v>-99</v>
      </c>
      <c r="AM683" s="41">
        <f t="shared" si="90"/>
        <v>-99</v>
      </c>
      <c r="AN683" s="26">
        <f t="shared" si="94"/>
        <v>93.00131162925854</v>
      </c>
    </row>
    <row r="684" spans="34:40" ht="12.75">
      <c r="AH684" s="1">
        <f t="shared" si="93"/>
        <v>680</v>
      </c>
      <c r="AI684" s="2">
        <f t="shared" si="91"/>
        <v>100</v>
      </c>
      <c r="AJ684" s="2">
        <f t="shared" si="92"/>
        <v>4.99868837074146</v>
      </c>
      <c r="AK684" s="41">
        <f t="shared" si="88"/>
        <v>0</v>
      </c>
      <c r="AL684" s="2">
        <f t="shared" si="89"/>
        <v>-99</v>
      </c>
      <c r="AM684" s="41">
        <f t="shared" si="90"/>
        <v>-99</v>
      </c>
      <c r="AN684" s="26">
        <f t="shared" si="94"/>
        <v>93.00131162925854</v>
      </c>
    </row>
    <row r="685" spans="34:40" ht="12.75">
      <c r="AH685" s="1">
        <f t="shared" si="93"/>
        <v>681</v>
      </c>
      <c r="AI685" s="2">
        <f t="shared" si="91"/>
        <v>100</v>
      </c>
      <c r="AJ685" s="2">
        <f t="shared" si="92"/>
        <v>4.99868837074146</v>
      </c>
      <c r="AK685" s="41">
        <f t="shared" si="88"/>
        <v>0</v>
      </c>
      <c r="AL685" s="2">
        <f t="shared" si="89"/>
        <v>-99</v>
      </c>
      <c r="AM685" s="41">
        <f t="shared" si="90"/>
        <v>-99</v>
      </c>
      <c r="AN685" s="26">
        <f t="shared" si="94"/>
        <v>93.00131162925854</v>
      </c>
    </row>
    <row r="686" spans="34:40" ht="12.75">
      <c r="AH686" s="1">
        <f t="shared" si="93"/>
        <v>682</v>
      </c>
      <c r="AI686" s="2">
        <f t="shared" si="91"/>
        <v>100</v>
      </c>
      <c r="AJ686" s="2">
        <f t="shared" si="92"/>
        <v>4.99868837074146</v>
      </c>
      <c r="AK686" s="41">
        <f t="shared" si="88"/>
        <v>0</v>
      </c>
      <c r="AL686" s="2">
        <f t="shared" si="89"/>
        <v>-99</v>
      </c>
      <c r="AM686" s="41">
        <f t="shared" si="90"/>
        <v>-99</v>
      </c>
      <c r="AN686" s="26">
        <f t="shared" si="94"/>
        <v>93.00131162925854</v>
      </c>
    </row>
    <row r="687" spans="34:40" ht="12.75">
      <c r="AH687" s="1">
        <f t="shared" si="93"/>
        <v>683</v>
      </c>
      <c r="AI687" s="2">
        <f t="shared" si="91"/>
        <v>100</v>
      </c>
      <c r="AJ687" s="2">
        <f t="shared" si="92"/>
        <v>4.99868837074146</v>
      </c>
      <c r="AK687" s="41">
        <f t="shared" si="88"/>
        <v>0</v>
      </c>
      <c r="AL687" s="2">
        <f t="shared" si="89"/>
        <v>-99</v>
      </c>
      <c r="AM687" s="41">
        <f t="shared" si="90"/>
        <v>-99</v>
      </c>
      <c r="AN687" s="26">
        <f t="shared" si="94"/>
        <v>93.00131162925854</v>
      </c>
    </row>
    <row r="688" spans="34:40" ht="12.75">
      <c r="AH688" s="1">
        <f t="shared" si="93"/>
        <v>684</v>
      </c>
      <c r="AI688" s="2">
        <f t="shared" si="91"/>
        <v>100</v>
      </c>
      <c r="AJ688" s="2">
        <f t="shared" si="92"/>
        <v>4.99868837074146</v>
      </c>
      <c r="AK688" s="41">
        <f t="shared" si="88"/>
        <v>0</v>
      </c>
      <c r="AL688" s="2">
        <f t="shared" si="89"/>
        <v>-99</v>
      </c>
      <c r="AM688" s="41">
        <f t="shared" si="90"/>
        <v>-99</v>
      </c>
      <c r="AN688" s="26">
        <f t="shared" si="94"/>
        <v>93.00131162925854</v>
      </c>
    </row>
    <row r="689" spans="34:40" ht="12.75">
      <c r="AH689" s="1">
        <f t="shared" si="93"/>
        <v>685</v>
      </c>
      <c r="AI689" s="2">
        <f t="shared" si="91"/>
        <v>100</v>
      </c>
      <c r="AJ689" s="2">
        <f t="shared" si="92"/>
        <v>4.99868837074146</v>
      </c>
      <c r="AK689" s="41">
        <f t="shared" si="88"/>
        <v>0</v>
      </c>
      <c r="AL689" s="2">
        <f t="shared" si="89"/>
        <v>-99</v>
      </c>
      <c r="AM689" s="41">
        <f t="shared" si="90"/>
        <v>-99</v>
      </c>
      <c r="AN689" s="26">
        <f t="shared" si="94"/>
        <v>93.00131162925854</v>
      </c>
    </row>
    <row r="690" spans="34:40" ht="12.75">
      <c r="AH690" s="1">
        <f t="shared" si="93"/>
        <v>686</v>
      </c>
      <c r="AI690" s="2">
        <f t="shared" si="91"/>
        <v>100</v>
      </c>
      <c r="AJ690" s="2">
        <f t="shared" si="92"/>
        <v>4.99868837074146</v>
      </c>
      <c r="AK690" s="41">
        <f t="shared" si="88"/>
        <v>0</v>
      </c>
      <c r="AL690" s="2">
        <f t="shared" si="89"/>
        <v>-99</v>
      </c>
      <c r="AM690" s="41">
        <f t="shared" si="90"/>
        <v>-99</v>
      </c>
      <c r="AN690" s="26">
        <f t="shared" si="94"/>
        <v>93.00131162925854</v>
      </c>
    </row>
    <row r="691" spans="34:40" ht="12.75">
      <c r="AH691" s="1">
        <f t="shared" si="93"/>
        <v>687</v>
      </c>
      <c r="AI691" s="2">
        <f t="shared" si="91"/>
        <v>100</v>
      </c>
      <c r="AJ691" s="2">
        <f t="shared" si="92"/>
        <v>4.99868837074146</v>
      </c>
      <c r="AK691" s="41">
        <f t="shared" si="88"/>
        <v>0</v>
      </c>
      <c r="AL691" s="2">
        <f t="shared" si="89"/>
        <v>-99</v>
      </c>
      <c r="AM691" s="41">
        <f t="shared" si="90"/>
        <v>-99</v>
      </c>
      <c r="AN691" s="26">
        <f t="shared" si="94"/>
        <v>93.00131162925854</v>
      </c>
    </row>
    <row r="692" spans="34:40" ht="12.75">
      <c r="AH692" s="1">
        <f t="shared" si="93"/>
        <v>688</v>
      </c>
      <c r="AI692" s="2">
        <f t="shared" si="91"/>
        <v>100</v>
      </c>
      <c r="AJ692" s="2">
        <f t="shared" si="92"/>
        <v>4.99868837074146</v>
      </c>
      <c r="AK692" s="41">
        <f t="shared" si="88"/>
        <v>0</v>
      </c>
      <c r="AL692" s="2">
        <f t="shared" si="89"/>
        <v>-99</v>
      </c>
      <c r="AM692" s="41">
        <f t="shared" si="90"/>
        <v>-99</v>
      </c>
      <c r="AN692" s="26">
        <f t="shared" si="94"/>
        <v>93.00131162925854</v>
      </c>
    </row>
    <row r="693" spans="34:40" ht="12.75">
      <c r="AH693" s="1">
        <f t="shared" si="93"/>
        <v>689</v>
      </c>
      <c r="AI693" s="2">
        <f t="shared" si="91"/>
        <v>100</v>
      </c>
      <c r="AJ693" s="2">
        <f t="shared" si="92"/>
        <v>4.99868837074146</v>
      </c>
      <c r="AK693" s="41">
        <f t="shared" si="88"/>
        <v>0</v>
      </c>
      <c r="AL693" s="2">
        <f t="shared" si="89"/>
        <v>-99</v>
      </c>
      <c r="AM693" s="41">
        <f t="shared" si="90"/>
        <v>-99</v>
      </c>
      <c r="AN693" s="26">
        <f t="shared" si="94"/>
        <v>93.00131162925854</v>
      </c>
    </row>
    <row r="694" spans="34:40" ht="12.75">
      <c r="AH694" s="1">
        <f t="shared" si="93"/>
        <v>690</v>
      </c>
      <c r="AI694" s="2">
        <f t="shared" si="91"/>
        <v>100</v>
      </c>
      <c r="AJ694" s="2">
        <f t="shared" si="92"/>
        <v>4.99868837074146</v>
      </c>
      <c r="AK694" s="41">
        <f t="shared" si="88"/>
        <v>0</v>
      </c>
      <c r="AL694" s="2">
        <f t="shared" si="89"/>
        <v>-99</v>
      </c>
      <c r="AM694" s="41">
        <f t="shared" si="90"/>
        <v>-99</v>
      </c>
      <c r="AN694" s="26">
        <f t="shared" si="94"/>
        <v>93.00131162925854</v>
      </c>
    </row>
    <row r="695" spans="34:40" ht="12.75">
      <c r="AH695" s="1">
        <f t="shared" si="93"/>
        <v>691</v>
      </c>
      <c r="AI695" s="2">
        <f t="shared" si="91"/>
        <v>100</v>
      </c>
      <c r="AJ695" s="2">
        <f t="shared" si="92"/>
        <v>4.99868837074146</v>
      </c>
      <c r="AK695" s="41">
        <f t="shared" si="88"/>
        <v>0</v>
      </c>
      <c r="AL695" s="2">
        <f t="shared" si="89"/>
        <v>-99</v>
      </c>
      <c r="AM695" s="41">
        <f t="shared" si="90"/>
        <v>-99</v>
      </c>
      <c r="AN695" s="26">
        <f t="shared" si="94"/>
        <v>93.00131162925854</v>
      </c>
    </row>
    <row r="696" spans="34:40" ht="12.75">
      <c r="AH696" s="1">
        <f t="shared" si="93"/>
        <v>692</v>
      </c>
      <c r="AI696" s="2">
        <f t="shared" si="91"/>
        <v>100</v>
      </c>
      <c r="AJ696" s="2">
        <f t="shared" si="92"/>
        <v>4.99868837074146</v>
      </c>
      <c r="AK696" s="41">
        <f t="shared" si="88"/>
        <v>0</v>
      </c>
      <c r="AL696" s="2">
        <f t="shared" si="89"/>
        <v>-99</v>
      </c>
      <c r="AM696" s="41">
        <f t="shared" si="90"/>
        <v>-99</v>
      </c>
      <c r="AN696" s="26">
        <f t="shared" si="94"/>
        <v>93.00131162925854</v>
      </c>
    </row>
    <row r="697" spans="34:40" ht="12.75">
      <c r="AH697" s="1">
        <f t="shared" si="93"/>
        <v>693</v>
      </c>
      <c r="AI697" s="2">
        <f t="shared" si="91"/>
        <v>100</v>
      </c>
      <c r="AJ697" s="2">
        <f t="shared" si="92"/>
        <v>4.99868837074146</v>
      </c>
      <c r="AK697" s="41">
        <f t="shared" si="88"/>
        <v>0</v>
      </c>
      <c r="AL697" s="2">
        <f t="shared" si="89"/>
        <v>-99</v>
      </c>
      <c r="AM697" s="41">
        <f t="shared" si="90"/>
        <v>-99</v>
      </c>
      <c r="AN697" s="26">
        <f t="shared" si="94"/>
        <v>93.00131162925854</v>
      </c>
    </row>
    <row r="698" spans="34:40" ht="12.75">
      <c r="AH698" s="1">
        <f t="shared" si="93"/>
        <v>694</v>
      </c>
      <c r="AI698" s="2">
        <f t="shared" si="91"/>
        <v>100</v>
      </c>
      <c r="AJ698" s="2">
        <f t="shared" si="92"/>
        <v>4.99868837074146</v>
      </c>
      <c r="AK698" s="41">
        <f t="shared" si="88"/>
        <v>0</v>
      </c>
      <c r="AL698" s="2">
        <f t="shared" si="89"/>
        <v>-99</v>
      </c>
      <c r="AM698" s="41">
        <f t="shared" si="90"/>
        <v>-99</v>
      </c>
      <c r="AN698" s="26">
        <f t="shared" si="94"/>
        <v>93.00131162925854</v>
      </c>
    </row>
    <row r="699" spans="34:40" ht="12.75">
      <c r="AH699" s="1">
        <f t="shared" si="93"/>
        <v>695</v>
      </c>
      <c r="AI699" s="2">
        <f t="shared" si="91"/>
        <v>100</v>
      </c>
      <c r="AJ699" s="2">
        <f t="shared" si="92"/>
        <v>4.99868837074146</v>
      </c>
      <c r="AK699" s="41">
        <f t="shared" si="88"/>
        <v>0</v>
      </c>
      <c r="AL699" s="2">
        <f t="shared" si="89"/>
        <v>-99</v>
      </c>
      <c r="AM699" s="41">
        <f t="shared" si="90"/>
        <v>-99</v>
      </c>
      <c r="AN699" s="26">
        <f t="shared" si="94"/>
        <v>93.00131162925854</v>
      </c>
    </row>
    <row r="700" spans="34:40" ht="12.75">
      <c r="AH700" s="1">
        <f t="shared" si="93"/>
        <v>696</v>
      </c>
      <c r="AI700" s="2">
        <f t="shared" si="91"/>
        <v>100</v>
      </c>
      <c r="AJ700" s="2">
        <f t="shared" si="92"/>
        <v>4.99868837074146</v>
      </c>
      <c r="AK700" s="41">
        <f t="shared" si="88"/>
        <v>0</v>
      </c>
      <c r="AL700" s="2">
        <f t="shared" si="89"/>
        <v>-99</v>
      </c>
      <c r="AM700" s="41">
        <f t="shared" si="90"/>
        <v>-99</v>
      </c>
      <c r="AN700" s="26">
        <f t="shared" si="94"/>
        <v>93.00131162925854</v>
      </c>
    </row>
    <row r="701" spans="34:40" ht="12.75">
      <c r="AH701" s="1">
        <f t="shared" si="93"/>
        <v>697</v>
      </c>
      <c r="AI701" s="2">
        <f t="shared" si="91"/>
        <v>100</v>
      </c>
      <c r="AJ701" s="2">
        <f t="shared" si="92"/>
        <v>4.99868837074146</v>
      </c>
      <c r="AK701" s="41">
        <f t="shared" si="88"/>
        <v>0</v>
      </c>
      <c r="AL701" s="2">
        <f t="shared" si="89"/>
        <v>-99</v>
      </c>
      <c r="AM701" s="41">
        <f t="shared" si="90"/>
        <v>-99</v>
      </c>
      <c r="AN701" s="26">
        <f t="shared" si="94"/>
        <v>93.00131162925854</v>
      </c>
    </row>
    <row r="702" spans="34:40" ht="12.75">
      <c r="AH702" s="1">
        <f t="shared" si="93"/>
        <v>698</v>
      </c>
      <c r="AI702" s="2">
        <f t="shared" si="91"/>
        <v>100</v>
      </c>
      <c r="AJ702" s="2">
        <f t="shared" si="92"/>
        <v>4.99868837074146</v>
      </c>
      <c r="AK702" s="41">
        <f t="shared" si="88"/>
        <v>0</v>
      </c>
      <c r="AL702" s="2">
        <f t="shared" si="89"/>
        <v>-99</v>
      </c>
      <c r="AM702" s="41">
        <f t="shared" si="90"/>
        <v>-99</v>
      </c>
      <c r="AN702" s="26">
        <f t="shared" si="94"/>
        <v>93.00131162925854</v>
      </c>
    </row>
    <row r="703" spans="34:40" ht="12.75">
      <c r="AH703" s="1">
        <f t="shared" si="93"/>
        <v>699</v>
      </c>
      <c r="AI703" s="2">
        <f t="shared" si="91"/>
        <v>100</v>
      </c>
      <c r="AJ703" s="2">
        <f t="shared" si="92"/>
        <v>4.99868837074146</v>
      </c>
      <c r="AK703" s="41">
        <f t="shared" si="88"/>
        <v>0</v>
      </c>
      <c r="AL703" s="2">
        <f t="shared" si="89"/>
        <v>-99</v>
      </c>
      <c r="AM703" s="41">
        <f t="shared" si="90"/>
        <v>-99</v>
      </c>
      <c r="AN703" s="26">
        <f t="shared" si="94"/>
        <v>93.00131162925854</v>
      </c>
    </row>
    <row r="704" spans="34:40" ht="12.75">
      <c r="AH704" s="1">
        <f t="shared" si="93"/>
        <v>700</v>
      </c>
      <c r="AI704" s="2">
        <f t="shared" si="91"/>
        <v>100</v>
      </c>
      <c r="AJ704" s="2">
        <f t="shared" si="92"/>
        <v>4.99868837074146</v>
      </c>
      <c r="AK704" s="41">
        <f t="shared" si="88"/>
        <v>0</v>
      </c>
      <c r="AL704" s="2">
        <f t="shared" si="89"/>
        <v>-99</v>
      </c>
      <c r="AM704" s="41">
        <f t="shared" si="90"/>
        <v>-99</v>
      </c>
      <c r="AN704" s="26">
        <f t="shared" si="94"/>
        <v>93.00131162925854</v>
      </c>
    </row>
    <row r="705" spans="34:40" ht="12.75">
      <c r="AH705" s="1">
        <f t="shared" si="93"/>
        <v>701</v>
      </c>
      <c r="AI705" s="2">
        <f t="shared" si="91"/>
        <v>100</v>
      </c>
      <c r="AJ705" s="2">
        <f t="shared" si="92"/>
        <v>4.99868837074146</v>
      </c>
      <c r="AK705" s="41">
        <f t="shared" si="88"/>
        <v>0</v>
      </c>
      <c r="AL705" s="2">
        <f t="shared" si="89"/>
        <v>-99</v>
      </c>
      <c r="AM705" s="41">
        <f t="shared" si="90"/>
        <v>-99</v>
      </c>
      <c r="AN705" s="26">
        <f t="shared" si="94"/>
        <v>93.00131162925854</v>
      </c>
    </row>
    <row r="706" spans="34:40" ht="12.75">
      <c r="AH706" s="1">
        <f t="shared" si="93"/>
        <v>702</v>
      </c>
      <c r="AI706" s="2">
        <f t="shared" si="91"/>
        <v>100</v>
      </c>
      <c r="AJ706" s="2">
        <f t="shared" si="92"/>
        <v>4.99868837074146</v>
      </c>
      <c r="AK706" s="41">
        <f t="shared" si="88"/>
        <v>0</v>
      </c>
      <c r="AL706" s="2">
        <f t="shared" si="89"/>
        <v>-99</v>
      </c>
      <c r="AM706" s="41">
        <f t="shared" si="90"/>
        <v>-99</v>
      </c>
      <c r="AN706" s="26">
        <f t="shared" si="94"/>
        <v>93.00131162925854</v>
      </c>
    </row>
    <row r="707" spans="34:40" ht="12.75">
      <c r="AH707" s="1">
        <f t="shared" si="93"/>
        <v>703</v>
      </c>
      <c r="AI707" s="2">
        <f t="shared" si="91"/>
        <v>100</v>
      </c>
      <c r="AJ707" s="2">
        <f t="shared" si="92"/>
        <v>4.99868837074146</v>
      </c>
      <c r="AK707" s="41">
        <f t="shared" si="88"/>
        <v>0</v>
      </c>
      <c r="AL707" s="2">
        <f t="shared" si="89"/>
        <v>-99</v>
      </c>
      <c r="AM707" s="41">
        <f t="shared" si="90"/>
        <v>-99</v>
      </c>
      <c r="AN707" s="26">
        <f t="shared" si="94"/>
        <v>93.00131162925854</v>
      </c>
    </row>
    <row r="708" spans="34:40" ht="12.75">
      <c r="AH708" s="1">
        <f t="shared" si="93"/>
        <v>704</v>
      </c>
      <c r="AI708" s="2">
        <f t="shared" si="91"/>
        <v>100</v>
      </c>
      <c r="AJ708" s="2">
        <f t="shared" si="92"/>
        <v>4.99868837074146</v>
      </c>
      <c r="AK708" s="41">
        <f aca="true" t="shared" si="95" ref="AK708:AK771">IF(AJ708&gt;=ha,-Dif_t*(ka*SQRT(AJ708-ha)+kb*SQRT(AJ708-hb)),IF(AJ708&gt;=hb,-Dif_t*kb*SQRT(AJ708-hb),0))</f>
        <v>0</v>
      </c>
      <c r="AL708" s="2">
        <f aca="true" t="shared" si="96" ref="AL708:AL771">IF(OR(AJ708=9999,AJ708&lt;=ha),-99,SQRT(2*g*(AJ708-ha)))</f>
        <v>-99</v>
      </c>
      <c r="AM708" s="41">
        <f aca="true" t="shared" si="97" ref="AM708:AM771">IF(OR(AJ708=9999,AJ708&lt;=hb),-99,SQRT(2*g*(AJ708-hb)))</f>
        <v>-99</v>
      </c>
      <c r="AN708" s="26">
        <f t="shared" si="94"/>
        <v>93.00131162925854</v>
      </c>
    </row>
    <row r="709" spans="34:40" ht="12.75">
      <c r="AH709" s="1">
        <f t="shared" si="93"/>
        <v>705</v>
      </c>
      <c r="AI709" s="2">
        <f aca="true" t="shared" si="98" ref="AI709:AI772">IF(AI708+Dif_t&gt;100,100,IF(AI708&lt;10,AI708+AJ$2,AI708+Dif_t))</f>
        <v>100</v>
      </c>
      <c r="AJ709" s="2">
        <f aca="true" t="shared" si="99" ref="AJ709:AJ772">IF(OR(AJ708=0,AJ708=9999),9999,IF(AJ708+AK708&lt;0,0,AJ708+AK708))</f>
        <v>4.99868837074146</v>
      </c>
      <c r="AK709" s="41">
        <f t="shared" si="95"/>
        <v>0</v>
      </c>
      <c r="AL709" s="2">
        <f t="shared" si="96"/>
        <v>-99</v>
      </c>
      <c r="AM709" s="41">
        <f t="shared" si="97"/>
        <v>-99</v>
      </c>
      <c r="AN709" s="26">
        <f t="shared" si="94"/>
        <v>93.00131162925854</v>
      </c>
    </row>
    <row r="710" spans="34:40" ht="12.75">
      <c r="AH710" s="1">
        <f aca="true" t="shared" si="100" ref="AH710:AH773">AH709+1</f>
        <v>706</v>
      </c>
      <c r="AI710" s="2">
        <f t="shared" si="98"/>
        <v>100</v>
      </c>
      <c r="AJ710" s="2">
        <f t="shared" si="99"/>
        <v>4.99868837074146</v>
      </c>
      <c r="AK710" s="41">
        <f t="shared" si="95"/>
        <v>0</v>
      </c>
      <c r="AL710" s="2">
        <f t="shared" si="96"/>
        <v>-99</v>
      </c>
      <c r="AM710" s="41">
        <f t="shared" si="97"/>
        <v>-99</v>
      </c>
      <c r="AN710" s="26">
        <f aca="true" t="shared" si="101" ref="AN710:AN773">IF(OR(AJ710=0,AJ710=9999),AN709+1,AJ$4-AJ710)</f>
        <v>93.00131162925854</v>
      </c>
    </row>
    <row r="711" spans="34:40" ht="12.75">
      <c r="AH711" s="1">
        <f t="shared" si="100"/>
        <v>707</v>
      </c>
      <c r="AI711" s="2">
        <f t="shared" si="98"/>
        <v>100</v>
      </c>
      <c r="AJ711" s="2">
        <f t="shared" si="99"/>
        <v>4.99868837074146</v>
      </c>
      <c r="AK711" s="41">
        <f t="shared" si="95"/>
        <v>0</v>
      </c>
      <c r="AL711" s="2">
        <f t="shared" si="96"/>
        <v>-99</v>
      </c>
      <c r="AM711" s="41">
        <f t="shared" si="97"/>
        <v>-99</v>
      </c>
      <c r="AN711" s="26">
        <f t="shared" si="101"/>
        <v>93.00131162925854</v>
      </c>
    </row>
    <row r="712" spans="34:40" ht="12.75">
      <c r="AH712" s="1">
        <f t="shared" si="100"/>
        <v>708</v>
      </c>
      <c r="AI712" s="2">
        <f t="shared" si="98"/>
        <v>100</v>
      </c>
      <c r="AJ712" s="2">
        <f t="shared" si="99"/>
        <v>4.99868837074146</v>
      </c>
      <c r="AK712" s="41">
        <f t="shared" si="95"/>
        <v>0</v>
      </c>
      <c r="AL712" s="2">
        <f t="shared" si="96"/>
        <v>-99</v>
      </c>
      <c r="AM712" s="41">
        <f t="shared" si="97"/>
        <v>-99</v>
      </c>
      <c r="AN712" s="26">
        <f t="shared" si="101"/>
        <v>93.00131162925854</v>
      </c>
    </row>
    <row r="713" spans="34:40" ht="12.75">
      <c r="AH713" s="1">
        <f t="shared" si="100"/>
        <v>709</v>
      </c>
      <c r="AI713" s="2">
        <f t="shared" si="98"/>
        <v>100</v>
      </c>
      <c r="AJ713" s="2">
        <f t="shared" si="99"/>
        <v>4.99868837074146</v>
      </c>
      <c r="AK713" s="41">
        <f t="shared" si="95"/>
        <v>0</v>
      </c>
      <c r="AL713" s="2">
        <f t="shared" si="96"/>
        <v>-99</v>
      </c>
      <c r="AM713" s="41">
        <f t="shared" si="97"/>
        <v>-99</v>
      </c>
      <c r="AN713" s="26">
        <f t="shared" si="101"/>
        <v>93.00131162925854</v>
      </c>
    </row>
    <row r="714" spans="34:40" ht="12.75">
      <c r="AH714" s="1">
        <f t="shared" si="100"/>
        <v>710</v>
      </c>
      <c r="AI714" s="2">
        <f t="shared" si="98"/>
        <v>100</v>
      </c>
      <c r="AJ714" s="2">
        <f t="shared" si="99"/>
        <v>4.99868837074146</v>
      </c>
      <c r="AK714" s="41">
        <f t="shared" si="95"/>
        <v>0</v>
      </c>
      <c r="AL714" s="2">
        <f t="shared" si="96"/>
        <v>-99</v>
      </c>
      <c r="AM714" s="41">
        <f t="shared" si="97"/>
        <v>-99</v>
      </c>
      <c r="AN714" s="26">
        <f t="shared" si="101"/>
        <v>93.00131162925854</v>
      </c>
    </row>
    <row r="715" spans="34:40" ht="12.75">
      <c r="AH715" s="1">
        <f t="shared" si="100"/>
        <v>711</v>
      </c>
      <c r="AI715" s="2">
        <f t="shared" si="98"/>
        <v>100</v>
      </c>
      <c r="AJ715" s="2">
        <f t="shared" si="99"/>
        <v>4.99868837074146</v>
      </c>
      <c r="AK715" s="41">
        <f t="shared" si="95"/>
        <v>0</v>
      </c>
      <c r="AL715" s="2">
        <f t="shared" si="96"/>
        <v>-99</v>
      </c>
      <c r="AM715" s="41">
        <f t="shared" si="97"/>
        <v>-99</v>
      </c>
      <c r="AN715" s="26">
        <f t="shared" si="101"/>
        <v>93.00131162925854</v>
      </c>
    </row>
    <row r="716" spans="34:40" ht="12.75">
      <c r="AH716" s="1">
        <f t="shared" si="100"/>
        <v>712</v>
      </c>
      <c r="AI716" s="2">
        <f t="shared" si="98"/>
        <v>100</v>
      </c>
      <c r="AJ716" s="2">
        <f t="shared" si="99"/>
        <v>4.99868837074146</v>
      </c>
      <c r="AK716" s="41">
        <f t="shared" si="95"/>
        <v>0</v>
      </c>
      <c r="AL716" s="2">
        <f t="shared" si="96"/>
        <v>-99</v>
      </c>
      <c r="AM716" s="41">
        <f t="shared" si="97"/>
        <v>-99</v>
      </c>
      <c r="AN716" s="26">
        <f t="shared" si="101"/>
        <v>93.00131162925854</v>
      </c>
    </row>
    <row r="717" spans="34:40" ht="12.75">
      <c r="AH717" s="1">
        <f t="shared" si="100"/>
        <v>713</v>
      </c>
      <c r="AI717" s="2">
        <f t="shared" si="98"/>
        <v>100</v>
      </c>
      <c r="AJ717" s="2">
        <f t="shared" si="99"/>
        <v>4.99868837074146</v>
      </c>
      <c r="AK717" s="41">
        <f t="shared" si="95"/>
        <v>0</v>
      </c>
      <c r="AL717" s="2">
        <f t="shared" si="96"/>
        <v>-99</v>
      </c>
      <c r="AM717" s="41">
        <f t="shared" si="97"/>
        <v>-99</v>
      </c>
      <c r="AN717" s="26">
        <f t="shared" si="101"/>
        <v>93.00131162925854</v>
      </c>
    </row>
    <row r="718" spans="34:40" ht="12.75">
      <c r="AH718" s="1">
        <f t="shared" si="100"/>
        <v>714</v>
      </c>
      <c r="AI718" s="2">
        <f t="shared" si="98"/>
        <v>100</v>
      </c>
      <c r="AJ718" s="2">
        <f t="shared" si="99"/>
        <v>4.99868837074146</v>
      </c>
      <c r="AK718" s="41">
        <f t="shared" si="95"/>
        <v>0</v>
      </c>
      <c r="AL718" s="2">
        <f t="shared" si="96"/>
        <v>-99</v>
      </c>
      <c r="AM718" s="41">
        <f t="shared" si="97"/>
        <v>-99</v>
      </c>
      <c r="AN718" s="26">
        <f t="shared" si="101"/>
        <v>93.00131162925854</v>
      </c>
    </row>
    <row r="719" spans="34:40" ht="12.75">
      <c r="AH719" s="1">
        <f t="shared" si="100"/>
        <v>715</v>
      </c>
      <c r="AI719" s="2">
        <f t="shared" si="98"/>
        <v>100</v>
      </c>
      <c r="AJ719" s="2">
        <f t="shared" si="99"/>
        <v>4.99868837074146</v>
      </c>
      <c r="AK719" s="41">
        <f t="shared" si="95"/>
        <v>0</v>
      </c>
      <c r="AL719" s="2">
        <f t="shared" si="96"/>
        <v>-99</v>
      </c>
      <c r="AM719" s="41">
        <f t="shared" si="97"/>
        <v>-99</v>
      </c>
      <c r="AN719" s="26">
        <f t="shared" si="101"/>
        <v>93.00131162925854</v>
      </c>
    </row>
    <row r="720" spans="34:40" ht="12.75">
      <c r="AH720" s="1">
        <f t="shared" si="100"/>
        <v>716</v>
      </c>
      <c r="AI720" s="2">
        <f t="shared" si="98"/>
        <v>100</v>
      </c>
      <c r="AJ720" s="2">
        <f t="shared" si="99"/>
        <v>4.99868837074146</v>
      </c>
      <c r="AK720" s="41">
        <f t="shared" si="95"/>
        <v>0</v>
      </c>
      <c r="AL720" s="2">
        <f t="shared" si="96"/>
        <v>-99</v>
      </c>
      <c r="AM720" s="41">
        <f t="shared" si="97"/>
        <v>-99</v>
      </c>
      <c r="AN720" s="26">
        <f t="shared" si="101"/>
        <v>93.00131162925854</v>
      </c>
    </row>
    <row r="721" spans="34:40" ht="12.75">
      <c r="AH721" s="1">
        <f t="shared" si="100"/>
        <v>717</v>
      </c>
      <c r="AI721" s="2">
        <f t="shared" si="98"/>
        <v>100</v>
      </c>
      <c r="AJ721" s="2">
        <f t="shared" si="99"/>
        <v>4.99868837074146</v>
      </c>
      <c r="AK721" s="41">
        <f t="shared" si="95"/>
        <v>0</v>
      </c>
      <c r="AL721" s="2">
        <f t="shared" si="96"/>
        <v>-99</v>
      </c>
      <c r="AM721" s="41">
        <f t="shared" si="97"/>
        <v>-99</v>
      </c>
      <c r="AN721" s="26">
        <f t="shared" si="101"/>
        <v>93.00131162925854</v>
      </c>
    </row>
    <row r="722" spans="34:40" ht="12.75">
      <c r="AH722" s="1">
        <f t="shared" si="100"/>
        <v>718</v>
      </c>
      <c r="AI722" s="2">
        <f t="shared" si="98"/>
        <v>100</v>
      </c>
      <c r="AJ722" s="2">
        <f t="shared" si="99"/>
        <v>4.99868837074146</v>
      </c>
      <c r="AK722" s="41">
        <f t="shared" si="95"/>
        <v>0</v>
      </c>
      <c r="AL722" s="2">
        <f t="shared" si="96"/>
        <v>-99</v>
      </c>
      <c r="AM722" s="41">
        <f t="shared" si="97"/>
        <v>-99</v>
      </c>
      <c r="AN722" s="26">
        <f t="shared" si="101"/>
        <v>93.00131162925854</v>
      </c>
    </row>
    <row r="723" spans="34:40" ht="12.75">
      <c r="AH723" s="1">
        <f t="shared" si="100"/>
        <v>719</v>
      </c>
      <c r="AI723" s="2">
        <f t="shared" si="98"/>
        <v>100</v>
      </c>
      <c r="AJ723" s="2">
        <f t="shared" si="99"/>
        <v>4.99868837074146</v>
      </c>
      <c r="AK723" s="41">
        <f t="shared" si="95"/>
        <v>0</v>
      </c>
      <c r="AL723" s="2">
        <f t="shared" si="96"/>
        <v>-99</v>
      </c>
      <c r="AM723" s="41">
        <f t="shared" si="97"/>
        <v>-99</v>
      </c>
      <c r="AN723" s="26">
        <f t="shared" si="101"/>
        <v>93.00131162925854</v>
      </c>
    </row>
    <row r="724" spans="34:40" ht="12.75">
      <c r="AH724" s="1">
        <f t="shared" si="100"/>
        <v>720</v>
      </c>
      <c r="AI724" s="2">
        <f t="shared" si="98"/>
        <v>100</v>
      </c>
      <c r="AJ724" s="2">
        <f t="shared" si="99"/>
        <v>4.99868837074146</v>
      </c>
      <c r="AK724" s="41">
        <f t="shared" si="95"/>
        <v>0</v>
      </c>
      <c r="AL724" s="2">
        <f t="shared" si="96"/>
        <v>-99</v>
      </c>
      <c r="AM724" s="41">
        <f t="shared" si="97"/>
        <v>-99</v>
      </c>
      <c r="AN724" s="26">
        <f t="shared" si="101"/>
        <v>93.00131162925854</v>
      </c>
    </row>
    <row r="725" spans="34:40" ht="12.75">
      <c r="AH725" s="1">
        <f t="shared" si="100"/>
        <v>721</v>
      </c>
      <c r="AI725" s="2">
        <f t="shared" si="98"/>
        <v>100</v>
      </c>
      <c r="AJ725" s="2">
        <f t="shared" si="99"/>
        <v>4.99868837074146</v>
      </c>
      <c r="AK725" s="41">
        <f t="shared" si="95"/>
        <v>0</v>
      </c>
      <c r="AL725" s="2">
        <f t="shared" si="96"/>
        <v>-99</v>
      </c>
      <c r="AM725" s="41">
        <f t="shared" si="97"/>
        <v>-99</v>
      </c>
      <c r="AN725" s="26">
        <f t="shared" si="101"/>
        <v>93.00131162925854</v>
      </c>
    </row>
    <row r="726" spans="34:40" ht="12.75">
      <c r="AH726" s="1">
        <f t="shared" si="100"/>
        <v>722</v>
      </c>
      <c r="AI726" s="2">
        <f t="shared" si="98"/>
        <v>100</v>
      </c>
      <c r="AJ726" s="2">
        <f t="shared" si="99"/>
        <v>4.99868837074146</v>
      </c>
      <c r="AK726" s="41">
        <f t="shared" si="95"/>
        <v>0</v>
      </c>
      <c r="AL726" s="2">
        <f t="shared" si="96"/>
        <v>-99</v>
      </c>
      <c r="AM726" s="41">
        <f t="shared" si="97"/>
        <v>-99</v>
      </c>
      <c r="AN726" s="26">
        <f t="shared" si="101"/>
        <v>93.00131162925854</v>
      </c>
    </row>
    <row r="727" spans="34:40" ht="12.75">
      <c r="AH727" s="1">
        <f t="shared" si="100"/>
        <v>723</v>
      </c>
      <c r="AI727" s="2">
        <f t="shared" si="98"/>
        <v>100</v>
      </c>
      <c r="AJ727" s="2">
        <f t="shared" si="99"/>
        <v>4.99868837074146</v>
      </c>
      <c r="AK727" s="41">
        <f t="shared" si="95"/>
        <v>0</v>
      </c>
      <c r="AL727" s="2">
        <f t="shared" si="96"/>
        <v>-99</v>
      </c>
      <c r="AM727" s="41">
        <f t="shared" si="97"/>
        <v>-99</v>
      </c>
      <c r="AN727" s="26">
        <f t="shared" si="101"/>
        <v>93.00131162925854</v>
      </c>
    </row>
    <row r="728" spans="34:40" ht="12.75">
      <c r="AH728" s="1">
        <f t="shared" si="100"/>
        <v>724</v>
      </c>
      <c r="AI728" s="2">
        <f t="shared" si="98"/>
        <v>100</v>
      </c>
      <c r="AJ728" s="2">
        <f t="shared" si="99"/>
        <v>4.99868837074146</v>
      </c>
      <c r="AK728" s="41">
        <f t="shared" si="95"/>
        <v>0</v>
      </c>
      <c r="AL728" s="2">
        <f t="shared" si="96"/>
        <v>-99</v>
      </c>
      <c r="AM728" s="41">
        <f t="shared" si="97"/>
        <v>-99</v>
      </c>
      <c r="AN728" s="26">
        <f t="shared" si="101"/>
        <v>93.00131162925854</v>
      </c>
    </row>
    <row r="729" spans="34:40" ht="12.75">
      <c r="AH729" s="1">
        <f t="shared" si="100"/>
        <v>725</v>
      </c>
      <c r="AI729" s="2">
        <f t="shared" si="98"/>
        <v>100</v>
      </c>
      <c r="AJ729" s="2">
        <f t="shared" si="99"/>
        <v>4.99868837074146</v>
      </c>
      <c r="AK729" s="41">
        <f t="shared" si="95"/>
        <v>0</v>
      </c>
      <c r="AL729" s="2">
        <f t="shared" si="96"/>
        <v>-99</v>
      </c>
      <c r="AM729" s="41">
        <f t="shared" si="97"/>
        <v>-99</v>
      </c>
      <c r="AN729" s="26">
        <f t="shared" si="101"/>
        <v>93.00131162925854</v>
      </c>
    </row>
    <row r="730" spans="34:40" ht="12.75">
      <c r="AH730" s="1">
        <f t="shared" si="100"/>
        <v>726</v>
      </c>
      <c r="AI730" s="2">
        <f t="shared" si="98"/>
        <v>100</v>
      </c>
      <c r="AJ730" s="2">
        <f t="shared" si="99"/>
        <v>4.99868837074146</v>
      </c>
      <c r="AK730" s="41">
        <f t="shared" si="95"/>
        <v>0</v>
      </c>
      <c r="AL730" s="2">
        <f t="shared" si="96"/>
        <v>-99</v>
      </c>
      <c r="AM730" s="41">
        <f t="shared" si="97"/>
        <v>-99</v>
      </c>
      <c r="AN730" s="26">
        <f t="shared" si="101"/>
        <v>93.00131162925854</v>
      </c>
    </row>
    <row r="731" spans="34:40" ht="12.75">
      <c r="AH731" s="1">
        <f t="shared" si="100"/>
        <v>727</v>
      </c>
      <c r="AI731" s="2">
        <f t="shared" si="98"/>
        <v>100</v>
      </c>
      <c r="AJ731" s="2">
        <f t="shared" si="99"/>
        <v>4.99868837074146</v>
      </c>
      <c r="AK731" s="41">
        <f t="shared" si="95"/>
        <v>0</v>
      </c>
      <c r="AL731" s="2">
        <f t="shared" si="96"/>
        <v>-99</v>
      </c>
      <c r="AM731" s="41">
        <f t="shared" si="97"/>
        <v>-99</v>
      </c>
      <c r="AN731" s="26">
        <f t="shared" si="101"/>
        <v>93.00131162925854</v>
      </c>
    </row>
    <row r="732" spans="34:40" ht="12.75">
      <c r="AH732" s="1">
        <f t="shared" si="100"/>
        <v>728</v>
      </c>
      <c r="AI732" s="2">
        <f t="shared" si="98"/>
        <v>100</v>
      </c>
      <c r="AJ732" s="2">
        <f t="shared" si="99"/>
        <v>4.99868837074146</v>
      </c>
      <c r="AK732" s="41">
        <f t="shared" si="95"/>
        <v>0</v>
      </c>
      <c r="AL732" s="2">
        <f t="shared" si="96"/>
        <v>-99</v>
      </c>
      <c r="AM732" s="41">
        <f t="shared" si="97"/>
        <v>-99</v>
      </c>
      <c r="AN732" s="26">
        <f t="shared" si="101"/>
        <v>93.00131162925854</v>
      </c>
    </row>
    <row r="733" spans="34:40" ht="12.75">
      <c r="AH733" s="1">
        <f t="shared" si="100"/>
        <v>729</v>
      </c>
      <c r="AI733" s="2">
        <f t="shared" si="98"/>
        <v>100</v>
      </c>
      <c r="AJ733" s="2">
        <f t="shared" si="99"/>
        <v>4.99868837074146</v>
      </c>
      <c r="AK733" s="41">
        <f t="shared" si="95"/>
        <v>0</v>
      </c>
      <c r="AL733" s="2">
        <f t="shared" si="96"/>
        <v>-99</v>
      </c>
      <c r="AM733" s="41">
        <f t="shared" si="97"/>
        <v>-99</v>
      </c>
      <c r="AN733" s="26">
        <f t="shared" si="101"/>
        <v>93.00131162925854</v>
      </c>
    </row>
    <row r="734" spans="34:40" ht="12.75">
      <c r="AH734" s="1">
        <f t="shared" si="100"/>
        <v>730</v>
      </c>
      <c r="AI734" s="2">
        <f t="shared" si="98"/>
        <v>100</v>
      </c>
      <c r="AJ734" s="2">
        <f t="shared" si="99"/>
        <v>4.99868837074146</v>
      </c>
      <c r="AK734" s="41">
        <f t="shared" si="95"/>
        <v>0</v>
      </c>
      <c r="AL734" s="2">
        <f t="shared" si="96"/>
        <v>-99</v>
      </c>
      <c r="AM734" s="41">
        <f t="shared" si="97"/>
        <v>-99</v>
      </c>
      <c r="AN734" s="26">
        <f t="shared" si="101"/>
        <v>93.00131162925854</v>
      </c>
    </row>
    <row r="735" spans="34:40" ht="12.75">
      <c r="AH735" s="1">
        <f t="shared" si="100"/>
        <v>731</v>
      </c>
      <c r="AI735" s="2">
        <f t="shared" si="98"/>
        <v>100</v>
      </c>
      <c r="AJ735" s="2">
        <f t="shared" si="99"/>
        <v>4.99868837074146</v>
      </c>
      <c r="AK735" s="41">
        <f t="shared" si="95"/>
        <v>0</v>
      </c>
      <c r="AL735" s="2">
        <f t="shared" si="96"/>
        <v>-99</v>
      </c>
      <c r="AM735" s="41">
        <f t="shared" si="97"/>
        <v>-99</v>
      </c>
      <c r="AN735" s="26">
        <f t="shared" si="101"/>
        <v>93.00131162925854</v>
      </c>
    </row>
    <row r="736" spans="34:40" ht="12.75">
      <c r="AH736" s="1">
        <f t="shared" si="100"/>
        <v>732</v>
      </c>
      <c r="AI736" s="2">
        <f t="shared" si="98"/>
        <v>100</v>
      </c>
      <c r="AJ736" s="2">
        <f t="shared" si="99"/>
        <v>4.99868837074146</v>
      </c>
      <c r="AK736" s="41">
        <f t="shared" si="95"/>
        <v>0</v>
      </c>
      <c r="AL736" s="2">
        <f t="shared" si="96"/>
        <v>-99</v>
      </c>
      <c r="AM736" s="41">
        <f t="shared" si="97"/>
        <v>-99</v>
      </c>
      <c r="AN736" s="26">
        <f t="shared" si="101"/>
        <v>93.00131162925854</v>
      </c>
    </row>
    <row r="737" spans="34:40" ht="12.75">
      <c r="AH737" s="1">
        <f t="shared" si="100"/>
        <v>733</v>
      </c>
      <c r="AI737" s="2">
        <f t="shared" si="98"/>
        <v>100</v>
      </c>
      <c r="AJ737" s="2">
        <f t="shared" si="99"/>
        <v>4.99868837074146</v>
      </c>
      <c r="AK737" s="41">
        <f t="shared" si="95"/>
        <v>0</v>
      </c>
      <c r="AL737" s="2">
        <f t="shared" si="96"/>
        <v>-99</v>
      </c>
      <c r="AM737" s="41">
        <f t="shared" si="97"/>
        <v>-99</v>
      </c>
      <c r="AN737" s="26">
        <f t="shared" si="101"/>
        <v>93.00131162925854</v>
      </c>
    </row>
    <row r="738" spans="34:40" ht="12.75">
      <c r="AH738" s="1">
        <f t="shared" si="100"/>
        <v>734</v>
      </c>
      <c r="AI738" s="2">
        <f t="shared" si="98"/>
        <v>100</v>
      </c>
      <c r="AJ738" s="2">
        <f t="shared" si="99"/>
        <v>4.99868837074146</v>
      </c>
      <c r="AK738" s="41">
        <f t="shared" si="95"/>
        <v>0</v>
      </c>
      <c r="AL738" s="2">
        <f t="shared" si="96"/>
        <v>-99</v>
      </c>
      <c r="AM738" s="41">
        <f t="shared" si="97"/>
        <v>-99</v>
      </c>
      <c r="AN738" s="26">
        <f t="shared" si="101"/>
        <v>93.00131162925854</v>
      </c>
    </row>
    <row r="739" spans="34:40" ht="12.75">
      <c r="AH739" s="1">
        <f t="shared" si="100"/>
        <v>735</v>
      </c>
      <c r="AI739" s="2">
        <f t="shared" si="98"/>
        <v>100</v>
      </c>
      <c r="AJ739" s="2">
        <f t="shared" si="99"/>
        <v>4.99868837074146</v>
      </c>
      <c r="AK739" s="41">
        <f t="shared" si="95"/>
        <v>0</v>
      </c>
      <c r="AL739" s="2">
        <f t="shared" si="96"/>
        <v>-99</v>
      </c>
      <c r="AM739" s="41">
        <f t="shared" si="97"/>
        <v>-99</v>
      </c>
      <c r="AN739" s="26">
        <f t="shared" si="101"/>
        <v>93.00131162925854</v>
      </c>
    </row>
    <row r="740" spans="34:40" ht="12.75">
      <c r="AH740" s="1">
        <f t="shared" si="100"/>
        <v>736</v>
      </c>
      <c r="AI740" s="2">
        <f t="shared" si="98"/>
        <v>100</v>
      </c>
      <c r="AJ740" s="2">
        <f t="shared" si="99"/>
        <v>4.99868837074146</v>
      </c>
      <c r="AK740" s="41">
        <f t="shared" si="95"/>
        <v>0</v>
      </c>
      <c r="AL740" s="2">
        <f t="shared" si="96"/>
        <v>-99</v>
      </c>
      <c r="AM740" s="41">
        <f t="shared" si="97"/>
        <v>-99</v>
      </c>
      <c r="AN740" s="26">
        <f t="shared" si="101"/>
        <v>93.00131162925854</v>
      </c>
    </row>
    <row r="741" spans="34:40" ht="12.75">
      <c r="AH741" s="1">
        <f t="shared" si="100"/>
        <v>737</v>
      </c>
      <c r="AI741" s="2">
        <f t="shared" si="98"/>
        <v>100</v>
      </c>
      <c r="AJ741" s="2">
        <f t="shared" si="99"/>
        <v>4.99868837074146</v>
      </c>
      <c r="AK741" s="41">
        <f t="shared" si="95"/>
        <v>0</v>
      </c>
      <c r="AL741" s="2">
        <f t="shared" si="96"/>
        <v>-99</v>
      </c>
      <c r="AM741" s="41">
        <f t="shared" si="97"/>
        <v>-99</v>
      </c>
      <c r="AN741" s="26">
        <f t="shared" si="101"/>
        <v>93.00131162925854</v>
      </c>
    </row>
    <row r="742" spans="34:40" ht="12.75">
      <c r="AH742" s="1">
        <f t="shared" si="100"/>
        <v>738</v>
      </c>
      <c r="AI742" s="2">
        <f t="shared" si="98"/>
        <v>100</v>
      </c>
      <c r="AJ742" s="2">
        <f t="shared" si="99"/>
        <v>4.99868837074146</v>
      </c>
      <c r="AK742" s="41">
        <f t="shared" si="95"/>
        <v>0</v>
      </c>
      <c r="AL742" s="2">
        <f t="shared" si="96"/>
        <v>-99</v>
      </c>
      <c r="AM742" s="41">
        <f t="shared" si="97"/>
        <v>-99</v>
      </c>
      <c r="AN742" s="26">
        <f t="shared" si="101"/>
        <v>93.00131162925854</v>
      </c>
    </row>
    <row r="743" spans="34:40" ht="12.75">
      <c r="AH743" s="1">
        <f t="shared" si="100"/>
        <v>739</v>
      </c>
      <c r="AI743" s="2">
        <f t="shared" si="98"/>
        <v>100</v>
      </c>
      <c r="AJ743" s="2">
        <f t="shared" si="99"/>
        <v>4.99868837074146</v>
      </c>
      <c r="AK743" s="41">
        <f t="shared" si="95"/>
        <v>0</v>
      </c>
      <c r="AL743" s="2">
        <f t="shared" si="96"/>
        <v>-99</v>
      </c>
      <c r="AM743" s="41">
        <f t="shared" si="97"/>
        <v>-99</v>
      </c>
      <c r="AN743" s="26">
        <f t="shared" si="101"/>
        <v>93.00131162925854</v>
      </c>
    </row>
    <row r="744" spans="34:40" ht="12.75">
      <c r="AH744" s="1">
        <f t="shared" si="100"/>
        <v>740</v>
      </c>
      <c r="AI744" s="2">
        <f t="shared" si="98"/>
        <v>100</v>
      </c>
      <c r="AJ744" s="2">
        <f t="shared" si="99"/>
        <v>4.99868837074146</v>
      </c>
      <c r="AK744" s="41">
        <f t="shared" si="95"/>
        <v>0</v>
      </c>
      <c r="AL744" s="2">
        <f t="shared" si="96"/>
        <v>-99</v>
      </c>
      <c r="AM744" s="41">
        <f t="shared" si="97"/>
        <v>-99</v>
      </c>
      <c r="AN744" s="26">
        <f t="shared" si="101"/>
        <v>93.00131162925854</v>
      </c>
    </row>
    <row r="745" spans="34:40" ht="12.75">
      <c r="AH745" s="1">
        <f t="shared" si="100"/>
        <v>741</v>
      </c>
      <c r="AI745" s="2">
        <f t="shared" si="98"/>
        <v>100</v>
      </c>
      <c r="AJ745" s="2">
        <f t="shared" si="99"/>
        <v>4.99868837074146</v>
      </c>
      <c r="AK745" s="41">
        <f t="shared" si="95"/>
        <v>0</v>
      </c>
      <c r="AL745" s="2">
        <f t="shared" si="96"/>
        <v>-99</v>
      </c>
      <c r="AM745" s="41">
        <f t="shared" si="97"/>
        <v>-99</v>
      </c>
      <c r="AN745" s="26">
        <f t="shared" si="101"/>
        <v>93.00131162925854</v>
      </c>
    </row>
    <row r="746" spans="34:40" ht="12.75">
      <c r="AH746" s="1">
        <f t="shared" si="100"/>
        <v>742</v>
      </c>
      <c r="AI746" s="2">
        <f t="shared" si="98"/>
        <v>100</v>
      </c>
      <c r="AJ746" s="2">
        <f t="shared" si="99"/>
        <v>4.99868837074146</v>
      </c>
      <c r="AK746" s="41">
        <f t="shared" si="95"/>
        <v>0</v>
      </c>
      <c r="AL746" s="2">
        <f t="shared" si="96"/>
        <v>-99</v>
      </c>
      <c r="AM746" s="41">
        <f t="shared" si="97"/>
        <v>-99</v>
      </c>
      <c r="AN746" s="26">
        <f t="shared" si="101"/>
        <v>93.00131162925854</v>
      </c>
    </row>
    <row r="747" spans="34:40" ht="12.75">
      <c r="AH747" s="1">
        <f t="shared" si="100"/>
        <v>743</v>
      </c>
      <c r="AI747" s="2">
        <f t="shared" si="98"/>
        <v>100</v>
      </c>
      <c r="AJ747" s="2">
        <f t="shared" si="99"/>
        <v>4.99868837074146</v>
      </c>
      <c r="AK747" s="41">
        <f t="shared" si="95"/>
        <v>0</v>
      </c>
      <c r="AL747" s="2">
        <f t="shared" si="96"/>
        <v>-99</v>
      </c>
      <c r="AM747" s="41">
        <f t="shared" si="97"/>
        <v>-99</v>
      </c>
      <c r="AN747" s="26">
        <f t="shared" si="101"/>
        <v>93.00131162925854</v>
      </c>
    </row>
    <row r="748" spans="34:40" ht="12.75">
      <c r="AH748" s="1">
        <f t="shared" si="100"/>
        <v>744</v>
      </c>
      <c r="AI748" s="2">
        <f t="shared" si="98"/>
        <v>100</v>
      </c>
      <c r="AJ748" s="2">
        <f t="shared" si="99"/>
        <v>4.99868837074146</v>
      </c>
      <c r="AK748" s="41">
        <f t="shared" si="95"/>
        <v>0</v>
      </c>
      <c r="AL748" s="2">
        <f t="shared" si="96"/>
        <v>-99</v>
      </c>
      <c r="AM748" s="41">
        <f t="shared" si="97"/>
        <v>-99</v>
      </c>
      <c r="AN748" s="26">
        <f t="shared" si="101"/>
        <v>93.00131162925854</v>
      </c>
    </row>
    <row r="749" spans="34:40" ht="12.75">
      <c r="AH749" s="1">
        <f t="shared" si="100"/>
        <v>745</v>
      </c>
      <c r="AI749" s="2">
        <f t="shared" si="98"/>
        <v>100</v>
      </c>
      <c r="AJ749" s="2">
        <f t="shared" si="99"/>
        <v>4.99868837074146</v>
      </c>
      <c r="AK749" s="41">
        <f t="shared" si="95"/>
        <v>0</v>
      </c>
      <c r="AL749" s="2">
        <f t="shared" si="96"/>
        <v>-99</v>
      </c>
      <c r="AM749" s="41">
        <f t="shared" si="97"/>
        <v>-99</v>
      </c>
      <c r="AN749" s="26">
        <f t="shared" si="101"/>
        <v>93.00131162925854</v>
      </c>
    </row>
    <row r="750" spans="34:40" ht="12.75">
      <c r="AH750" s="1">
        <f t="shared" si="100"/>
        <v>746</v>
      </c>
      <c r="AI750" s="2">
        <f t="shared" si="98"/>
        <v>100</v>
      </c>
      <c r="AJ750" s="2">
        <f t="shared" si="99"/>
        <v>4.99868837074146</v>
      </c>
      <c r="AK750" s="41">
        <f t="shared" si="95"/>
        <v>0</v>
      </c>
      <c r="AL750" s="2">
        <f t="shared" si="96"/>
        <v>-99</v>
      </c>
      <c r="AM750" s="41">
        <f t="shared" si="97"/>
        <v>-99</v>
      </c>
      <c r="AN750" s="26">
        <f t="shared" si="101"/>
        <v>93.00131162925854</v>
      </c>
    </row>
    <row r="751" spans="34:40" ht="12.75">
      <c r="AH751" s="1">
        <f t="shared" si="100"/>
        <v>747</v>
      </c>
      <c r="AI751" s="2">
        <f t="shared" si="98"/>
        <v>100</v>
      </c>
      <c r="AJ751" s="2">
        <f t="shared" si="99"/>
        <v>4.99868837074146</v>
      </c>
      <c r="AK751" s="41">
        <f t="shared" si="95"/>
        <v>0</v>
      </c>
      <c r="AL751" s="2">
        <f t="shared" si="96"/>
        <v>-99</v>
      </c>
      <c r="AM751" s="41">
        <f t="shared" si="97"/>
        <v>-99</v>
      </c>
      <c r="AN751" s="26">
        <f t="shared" si="101"/>
        <v>93.00131162925854</v>
      </c>
    </row>
    <row r="752" spans="34:40" ht="12.75">
      <c r="AH752" s="1">
        <f t="shared" si="100"/>
        <v>748</v>
      </c>
      <c r="AI752" s="2">
        <f t="shared" si="98"/>
        <v>100</v>
      </c>
      <c r="AJ752" s="2">
        <f t="shared" si="99"/>
        <v>4.99868837074146</v>
      </c>
      <c r="AK752" s="41">
        <f t="shared" si="95"/>
        <v>0</v>
      </c>
      <c r="AL752" s="2">
        <f t="shared" si="96"/>
        <v>-99</v>
      </c>
      <c r="AM752" s="41">
        <f t="shared" si="97"/>
        <v>-99</v>
      </c>
      <c r="AN752" s="26">
        <f t="shared" si="101"/>
        <v>93.00131162925854</v>
      </c>
    </row>
    <row r="753" spans="34:40" ht="12.75">
      <c r="AH753" s="1">
        <f t="shared" si="100"/>
        <v>749</v>
      </c>
      <c r="AI753" s="2">
        <f t="shared" si="98"/>
        <v>100</v>
      </c>
      <c r="AJ753" s="2">
        <f t="shared" si="99"/>
        <v>4.99868837074146</v>
      </c>
      <c r="AK753" s="41">
        <f t="shared" si="95"/>
        <v>0</v>
      </c>
      <c r="AL753" s="2">
        <f t="shared" si="96"/>
        <v>-99</v>
      </c>
      <c r="AM753" s="41">
        <f t="shared" si="97"/>
        <v>-99</v>
      </c>
      <c r="AN753" s="26">
        <f t="shared" si="101"/>
        <v>93.00131162925854</v>
      </c>
    </row>
    <row r="754" spans="34:40" ht="12.75">
      <c r="AH754" s="1">
        <f t="shared" si="100"/>
        <v>750</v>
      </c>
      <c r="AI754" s="2">
        <f t="shared" si="98"/>
        <v>100</v>
      </c>
      <c r="AJ754" s="2">
        <f t="shared" si="99"/>
        <v>4.99868837074146</v>
      </c>
      <c r="AK754" s="41">
        <f t="shared" si="95"/>
        <v>0</v>
      </c>
      <c r="AL754" s="2">
        <f t="shared" si="96"/>
        <v>-99</v>
      </c>
      <c r="AM754" s="41">
        <f t="shared" si="97"/>
        <v>-99</v>
      </c>
      <c r="AN754" s="26">
        <f t="shared" si="101"/>
        <v>93.00131162925854</v>
      </c>
    </row>
    <row r="755" spans="34:40" ht="12.75">
      <c r="AH755" s="1">
        <f t="shared" si="100"/>
        <v>751</v>
      </c>
      <c r="AI755" s="2">
        <f t="shared" si="98"/>
        <v>100</v>
      </c>
      <c r="AJ755" s="2">
        <f t="shared" si="99"/>
        <v>4.99868837074146</v>
      </c>
      <c r="AK755" s="41">
        <f t="shared" si="95"/>
        <v>0</v>
      </c>
      <c r="AL755" s="2">
        <f t="shared" si="96"/>
        <v>-99</v>
      </c>
      <c r="AM755" s="41">
        <f t="shared" si="97"/>
        <v>-99</v>
      </c>
      <c r="AN755" s="26">
        <f t="shared" si="101"/>
        <v>93.00131162925854</v>
      </c>
    </row>
    <row r="756" spans="34:40" ht="12.75">
      <c r="AH756" s="1">
        <f t="shared" si="100"/>
        <v>752</v>
      </c>
      <c r="AI756" s="2">
        <f t="shared" si="98"/>
        <v>100</v>
      </c>
      <c r="AJ756" s="2">
        <f t="shared" si="99"/>
        <v>4.99868837074146</v>
      </c>
      <c r="AK756" s="41">
        <f t="shared" si="95"/>
        <v>0</v>
      </c>
      <c r="AL756" s="2">
        <f t="shared" si="96"/>
        <v>-99</v>
      </c>
      <c r="AM756" s="41">
        <f t="shared" si="97"/>
        <v>-99</v>
      </c>
      <c r="AN756" s="26">
        <f t="shared" si="101"/>
        <v>93.00131162925854</v>
      </c>
    </row>
    <row r="757" spans="34:40" ht="12.75">
      <c r="AH757" s="1">
        <f t="shared" si="100"/>
        <v>753</v>
      </c>
      <c r="AI757" s="2">
        <f t="shared" si="98"/>
        <v>100</v>
      </c>
      <c r="AJ757" s="2">
        <f t="shared" si="99"/>
        <v>4.99868837074146</v>
      </c>
      <c r="AK757" s="41">
        <f t="shared" si="95"/>
        <v>0</v>
      </c>
      <c r="AL757" s="2">
        <f t="shared" si="96"/>
        <v>-99</v>
      </c>
      <c r="AM757" s="41">
        <f t="shared" si="97"/>
        <v>-99</v>
      </c>
      <c r="AN757" s="26">
        <f t="shared" si="101"/>
        <v>93.00131162925854</v>
      </c>
    </row>
    <row r="758" spans="34:40" ht="12.75">
      <c r="AH758" s="1">
        <f t="shared" si="100"/>
        <v>754</v>
      </c>
      <c r="AI758" s="2">
        <f t="shared" si="98"/>
        <v>100</v>
      </c>
      <c r="AJ758" s="2">
        <f t="shared" si="99"/>
        <v>4.99868837074146</v>
      </c>
      <c r="AK758" s="41">
        <f t="shared" si="95"/>
        <v>0</v>
      </c>
      <c r="AL758" s="2">
        <f t="shared" si="96"/>
        <v>-99</v>
      </c>
      <c r="AM758" s="41">
        <f t="shared" si="97"/>
        <v>-99</v>
      </c>
      <c r="AN758" s="26">
        <f t="shared" si="101"/>
        <v>93.00131162925854</v>
      </c>
    </row>
    <row r="759" spans="34:40" ht="12.75">
      <c r="AH759" s="1">
        <f t="shared" si="100"/>
        <v>755</v>
      </c>
      <c r="AI759" s="2">
        <f t="shared" si="98"/>
        <v>100</v>
      </c>
      <c r="AJ759" s="2">
        <f t="shared" si="99"/>
        <v>4.99868837074146</v>
      </c>
      <c r="AK759" s="41">
        <f t="shared" si="95"/>
        <v>0</v>
      </c>
      <c r="AL759" s="2">
        <f t="shared" si="96"/>
        <v>-99</v>
      </c>
      <c r="AM759" s="41">
        <f t="shared" si="97"/>
        <v>-99</v>
      </c>
      <c r="AN759" s="26">
        <f t="shared" si="101"/>
        <v>93.00131162925854</v>
      </c>
    </row>
    <row r="760" spans="34:40" ht="12.75">
      <c r="AH760" s="1">
        <f t="shared" si="100"/>
        <v>756</v>
      </c>
      <c r="AI760" s="2">
        <f t="shared" si="98"/>
        <v>100</v>
      </c>
      <c r="AJ760" s="2">
        <f t="shared" si="99"/>
        <v>4.99868837074146</v>
      </c>
      <c r="AK760" s="41">
        <f t="shared" si="95"/>
        <v>0</v>
      </c>
      <c r="AL760" s="2">
        <f t="shared" si="96"/>
        <v>-99</v>
      </c>
      <c r="AM760" s="41">
        <f t="shared" si="97"/>
        <v>-99</v>
      </c>
      <c r="AN760" s="26">
        <f t="shared" si="101"/>
        <v>93.00131162925854</v>
      </c>
    </row>
    <row r="761" spans="34:40" ht="12.75">
      <c r="AH761" s="1">
        <f t="shared" si="100"/>
        <v>757</v>
      </c>
      <c r="AI761" s="2">
        <f t="shared" si="98"/>
        <v>100</v>
      </c>
      <c r="AJ761" s="2">
        <f t="shared" si="99"/>
        <v>4.99868837074146</v>
      </c>
      <c r="AK761" s="41">
        <f t="shared" si="95"/>
        <v>0</v>
      </c>
      <c r="AL761" s="2">
        <f t="shared" si="96"/>
        <v>-99</v>
      </c>
      <c r="AM761" s="41">
        <f t="shared" si="97"/>
        <v>-99</v>
      </c>
      <c r="AN761" s="26">
        <f t="shared" si="101"/>
        <v>93.00131162925854</v>
      </c>
    </row>
    <row r="762" spans="34:40" ht="12.75">
      <c r="AH762" s="1">
        <f t="shared" si="100"/>
        <v>758</v>
      </c>
      <c r="AI762" s="2">
        <f t="shared" si="98"/>
        <v>100</v>
      </c>
      <c r="AJ762" s="2">
        <f t="shared" si="99"/>
        <v>4.99868837074146</v>
      </c>
      <c r="AK762" s="41">
        <f t="shared" si="95"/>
        <v>0</v>
      </c>
      <c r="AL762" s="2">
        <f t="shared" si="96"/>
        <v>-99</v>
      </c>
      <c r="AM762" s="41">
        <f t="shared" si="97"/>
        <v>-99</v>
      </c>
      <c r="AN762" s="26">
        <f t="shared" si="101"/>
        <v>93.00131162925854</v>
      </c>
    </row>
    <row r="763" spans="34:40" ht="12.75">
      <c r="AH763" s="1">
        <f t="shared" si="100"/>
        <v>759</v>
      </c>
      <c r="AI763" s="2">
        <f t="shared" si="98"/>
        <v>100</v>
      </c>
      <c r="AJ763" s="2">
        <f t="shared" si="99"/>
        <v>4.99868837074146</v>
      </c>
      <c r="AK763" s="41">
        <f t="shared" si="95"/>
        <v>0</v>
      </c>
      <c r="AL763" s="2">
        <f t="shared" si="96"/>
        <v>-99</v>
      </c>
      <c r="AM763" s="41">
        <f t="shared" si="97"/>
        <v>-99</v>
      </c>
      <c r="AN763" s="26">
        <f t="shared" si="101"/>
        <v>93.00131162925854</v>
      </c>
    </row>
    <row r="764" spans="34:40" ht="12.75">
      <c r="AH764" s="1">
        <f t="shared" si="100"/>
        <v>760</v>
      </c>
      <c r="AI764" s="2">
        <f t="shared" si="98"/>
        <v>100</v>
      </c>
      <c r="AJ764" s="2">
        <f t="shared" si="99"/>
        <v>4.99868837074146</v>
      </c>
      <c r="AK764" s="41">
        <f t="shared" si="95"/>
        <v>0</v>
      </c>
      <c r="AL764" s="2">
        <f t="shared" si="96"/>
        <v>-99</v>
      </c>
      <c r="AM764" s="41">
        <f t="shared" si="97"/>
        <v>-99</v>
      </c>
      <c r="AN764" s="26">
        <f t="shared" si="101"/>
        <v>93.00131162925854</v>
      </c>
    </row>
    <row r="765" spans="34:40" ht="12.75">
      <c r="AH765" s="1">
        <f t="shared" si="100"/>
        <v>761</v>
      </c>
      <c r="AI765" s="2">
        <f t="shared" si="98"/>
        <v>100</v>
      </c>
      <c r="AJ765" s="2">
        <f t="shared" si="99"/>
        <v>4.99868837074146</v>
      </c>
      <c r="AK765" s="41">
        <f t="shared" si="95"/>
        <v>0</v>
      </c>
      <c r="AL765" s="2">
        <f t="shared" si="96"/>
        <v>-99</v>
      </c>
      <c r="AM765" s="41">
        <f t="shared" si="97"/>
        <v>-99</v>
      </c>
      <c r="AN765" s="26">
        <f t="shared" si="101"/>
        <v>93.00131162925854</v>
      </c>
    </row>
    <row r="766" spans="34:40" ht="12.75">
      <c r="AH766" s="1">
        <f t="shared" si="100"/>
        <v>762</v>
      </c>
      <c r="AI766" s="2">
        <f t="shared" si="98"/>
        <v>100</v>
      </c>
      <c r="AJ766" s="2">
        <f t="shared" si="99"/>
        <v>4.99868837074146</v>
      </c>
      <c r="AK766" s="41">
        <f t="shared" si="95"/>
        <v>0</v>
      </c>
      <c r="AL766" s="2">
        <f t="shared" si="96"/>
        <v>-99</v>
      </c>
      <c r="AM766" s="41">
        <f t="shared" si="97"/>
        <v>-99</v>
      </c>
      <c r="AN766" s="26">
        <f t="shared" si="101"/>
        <v>93.00131162925854</v>
      </c>
    </row>
    <row r="767" spans="34:40" ht="12.75">
      <c r="AH767" s="1">
        <f t="shared" si="100"/>
        <v>763</v>
      </c>
      <c r="AI767" s="2">
        <f t="shared" si="98"/>
        <v>100</v>
      </c>
      <c r="AJ767" s="2">
        <f t="shared" si="99"/>
        <v>4.99868837074146</v>
      </c>
      <c r="AK767" s="41">
        <f t="shared" si="95"/>
        <v>0</v>
      </c>
      <c r="AL767" s="2">
        <f t="shared" si="96"/>
        <v>-99</v>
      </c>
      <c r="AM767" s="41">
        <f t="shared" si="97"/>
        <v>-99</v>
      </c>
      <c r="AN767" s="26">
        <f t="shared" si="101"/>
        <v>93.00131162925854</v>
      </c>
    </row>
    <row r="768" spans="34:40" ht="12.75">
      <c r="AH768" s="1">
        <f t="shared" si="100"/>
        <v>764</v>
      </c>
      <c r="AI768" s="2">
        <f t="shared" si="98"/>
        <v>100</v>
      </c>
      <c r="AJ768" s="2">
        <f t="shared" si="99"/>
        <v>4.99868837074146</v>
      </c>
      <c r="AK768" s="41">
        <f t="shared" si="95"/>
        <v>0</v>
      </c>
      <c r="AL768" s="2">
        <f t="shared" si="96"/>
        <v>-99</v>
      </c>
      <c r="AM768" s="41">
        <f t="shared" si="97"/>
        <v>-99</v>
      </c>
      <c r="AN768" s="26">
        <f t="shared" si="101"/>
        <v>93.00131162925854</v>
      </c>
    </row>
    <row r="769" spans="34:40" ht="12.75">
      <c r="AH769" s="1">
        <f t="shared" si="100"/>
        <v>765</v>
      </c>
      <c r="AI769" s="2">
        <f t="shared" si="98"/>
        <v>100</v>
      </c>
      <c r="AJ769" s="2">
        <f t="shared" si="99"/>
        <v>4.99868837074146</v>
      </c>
      <c r="AK769" s="41">
        <f t="shared" si="95"/>
        <v>0</v>
      </c>
      <c r="AL769" s="2">
        <f t="shared" si="96"/>
        <v>-99</v>
      </c>
      <c r="AM769" s="41">
        <f t="shared" si="97"/>
        <v>-99</v>
      </c>
      <c r="AN769" s="26">
        <f t="shared" si="101"/>
        <v>93.00131162925854</v>
      </c>
    </row>
    <row r="770" spans="34:40" ht="12.75">
      <c r="AH770" s="1">
        <f t="shared" si="100"/>
        <v>766</v>
      </c>
      <c r="AI770" s="2">
        <f t="shared" si="98"/>
        <v>100</v>
      </c>
      <c r="AJ770" s="2">
        <f t="shared" si="99"/>
        <v>4.99868837074146</v>
      </c>
      <c r="AK770" s="41">
        <f t="shared" si="95"/>
        <v>0</v>
      </c>
      <c r="AL770" s="2">
        <f t="shared" si="96"/>
        <v>-99</v>
      </c>
      <c r="AM770" s="41">
        <f t="shared" si="97"/>
        <v>-99</v>
      </c>
      <c r="AN770" s="26">
        <f t="shared" si="101"/>
        <v>93.00131162925854</v>
      </c>
    </row>
    <row r="771" spans="34:40" ht="12.75">
      <c r="AH771" s="1">
        <f t="shared" si="100"/>
        <v>767</v>
      </c>
      <c r="AI771" s="2">
        <f t="shared" si="98"/>
        <v>100</v>
      </c>
      <c r="AJ771" s="2">
        <f t="shared" si="99"/>
        <v>4.99868837074146</v>
      </c>
      <c r="AK771" s="41">
        <f t="shared" si="95"/>
        <v>0</v>
      </c>
      <c r="AL771" s="2">
        <f t="shared" si="96"/>
        <v>-99</v>
      </c>
      <c r="AM771" s="41">
        <f t="shared" si="97"/>
        <v>-99</v>
      </c>
      <c r="AN771" s="26">
        <f t="shared" si="101"/>
        <v>93.00131162925854</v>
      </c>
    </row>
    <row r="772" spans="34:40" ht="12.75">
      <c r="AH772" s="1">
        <f t="shared" si="100"/>
        <v>768</v>
      </c>
      <c r="AI772" s="2">
        <f t="shared" si="98"/>
        <v>100</v>
      </c>
      <c r="AJ772" s="2">
        <f t="shared" si="99"/>
        <v>4.99868837074146</v>
      </c>
      <c r="AK772" s="41">
        <f aca="true" t="shared" si="102" ref="AK772:AK835">IF(AJ772&gt;=ha,-Dif_t*(ka*SQRT(AJ772-ha)+kb*SQRT(AJ772-hb)),IF(AJ772&gt;=hb,-Dif_t*kb*SQRT(AJ772-hb),0))</f>
        <v>0</v>
      </c>
      <c r="AL772" s="2">
        <f aca="true" t="shared" si="103" ref="AL772:AL835">IF(OR(AJ772=9999,AJ772&lt;=ha),-99,SQRT(2*g*(AJ772-ha)))</f>
        <v>-99</v>
      </c>
      <c r="AM772" s="41">
        <f aca="true" t="shared" si="104" ref="AM772:AM835">IF(OR(AJ772=9999,AJ772&lt;=hb),-99,SQRT(2*g*(AJ772-hb)))</f>
        <v>-99</v>
      </c>
      <c r="AN772" s="26">
        <f t="shared" si="101"/>
        <v>93.00131162925854</v>
      </c>
    </row>
    <row r="773" spans="34:40" ht="12.75">
      <c r="AH773" s="1">
        <f t="shared" si="100"/>
        <v>769</v>
      </c>
      <c r="AI773" s="2">
        <f aca="true" t="shared" si="105" ref="AI773:AI836">IF(AI772+Dif_t&gt;100,100,IF(AI772&lt;10,AI772+AJ$2,AI772+Dif_t))</f>
        <v>100</v>
      </c>
      <c r="AJ773" s="2">
        <f aca="true" t="shared" si="106" ref="AJ773:AJ836">IF(OR(AJ772=0,AJ772=9999),9999,IF(AJ772+AK772&lt;0,0,AJ772+AK772))</f>
        <v>4.99868837074146</v>
      </c>
      <c r="AK773" s="41">
        <f t="shared" si="102"/>
        <v>0</v>
      </c>
      <c r="AL773" s="2">
        <f t="shared" si="103"/>
        <v>-99</v>
      </c>
      <c r="AM773" s="41">
        <f t="shared" si="104"/>
        <v>-99</v>
      </c>
      <c r="AN773" s="26">
        <f t="shared" si="101"/>
        <v>93.00131162925854</v>
      </c>
    </row>
    <row r="774" spans="34:40" ht="12.75">
      <c r="AH774" s="1">
        <f aca="true" t="shared" si="107" ref="AH774:AH837">AH773+1</f>
        <v>770</v>
      </c>
      <c r="AI774" s="2">
        <f t="shared" si="105"/>
        <v>100</v>
      </c>
      <c r="AJ774" s="2">
        <f t="shared" si="106"/>
        <v>4.99868837074146</v>
      </c>
      <c r="AK774" s="41">
        <f t="shared" si="102"/>
        <v>0</v>
      </c>
      <c r="AL774" s="2">
        <f t="shared" si="103"/>
        <v>-99</v>
      </c>
      <c r="AM774" s="41">
        <f t="shared" si="104"/>
        <v>-99</v>
      </c>
      <c r="AN774" s="26">
        <f aca="true" t="shared" si="108" ref="AN774:AN837">IF(OR(AJ774=0,AJ774=9999),AN773+1,AJ$4-AJ774)</f>
        <v>93.00131162925854</v>
      </c>
    </row>
    <row r="775" spans="34:40" ht="12.75">
      <c r="AH775" s="1">
        <f t="shared" si="107"/>
        <v>771</v>
      </c>
      <c r="AI775" s="2">
        <f t="shared" si="105"/>
        <v>100</v>
      </c>
      <c r="AJ775" s="2">
        <f t="shared" si="106"/>
        <v>4.99868837074146</v>
      </c>
      <c r="AK775" s="41">
        <f t="shared" si="102"/>
        <v>0</v>
      </c>
      <c r="AL775" s="2">
        <f t="shared" si="103"/>
        <v>-99</v>
      </c>
      <c r="AM775" s="41">
        <f t="shared" si="104"/>
        <v>-99</v>
      </c>
      <c r="AN775" s="26">
        <f t="shared" si="108"/>
        <v>93.00131162925854</v>
      </c>
    </row>
    <row r="776" spans="34:40" ht="12.75">
      <c r="AH776" s="1">
        <f t="shared" si="107"/>
        <v>772</v>
      </c>
      <c r="AI776" s="2">
        <f t="shared" si="105"/>
        <v>100</v>
      </c>
      <c r="AJ776" s="2">
        <f t="shared" si="106"/>
        <v>4.99868837074146</v>
      </c>
      <c r="AK776" s="41">
        <f t="shared" si="102"/>
        <v>0</v>
      </c>
      <c r="AL776" s="2">
        <f t="shared" si="103"/>
        <v>-99</v>
      </c>
      <c r="AM776" s="41">
        <f t="shared" si="104"/>
        <v>-99</v>
      </c>
      <c r="AN776" s="26">
        <f t="shared" si="108"/>
        <v>93.00131162925854</v>
      </c>
    </row>
    <row r="777" spans="34:40" ht="12.75">
      <c r="AH777" s="1">
        <f t="shared" si="107"/>
        <v>773</v>
      </c>
      <c r="AI777" s="2">
        <f t="shared" si="105"/>
        <v>100</v>
      </c>
      <c r="AJ777" s="2">
        <f t="shared" si="106"/>
        <v>4.99868837074146</v>
      </c>
      <c r="AK777" s="41">
        <f t="shared" si="102"/>
        <v>0</v>
      </c>
      <c r="AL777" s="2">
        <f t="shared" si="103"/>
        <v>-99</v>
      </c>
      <c r="AM777" s="41">
        <f t="shared" si="104"/>
        <v>-99</v>
      </c>
      <c r="AN777" s="26">
        <f t="shared" si="108"/>
        <v>93.00131162925854</v>
      </c>
    </row>
    <row r="778" spans="34:40" ht="12.75">
      <c r="AH778" s="1">
        <f t="shared" si="107"/>
        <v>774</v>
      </c>
      <c r="AI778" s="2">
        <f t="shared" si="105"/>
        <v>100</v>
      </c>
      <c r="AJ778" s="2">
        <f t="shared" si="106"/>
        <v>4.99868837074146</v>
      </c>
      <c r="AK778" s="41">
        <f t="shared" si="102"/>
        <v>0</v>
      </c>
      <c r="AL778" s="2">
        <f t="shared" si="103"/>
        <v>-99</v>
      </c>
      <c r="AM778" s="41">
        <f t="shared" si="104"/>
        <v>-99</v>
      </c>
      <c r="AN778" s="26">
        <f t="shared" si="108"/>
        <v>93.00131162925854</v>
      </c>
    </row>
    <row r="779" spans="34:40" ht="12.75">
      <c r="AH779" s="1">
        <f t="shared" si="107"/>
        <v>775</v>
      </c>
      <c r="AI779" s="2">
        <f t="shared" si="105"/>
        <v>100</v>
      </c>
      <c r="AJ779" s="2">
        <f t="shared" si="106"/>
        <v>4.99868837074146</v>
      </c>
      <c r="AK779" s="41">
        <f t="shared" si="102"/>
        <v>0</v>
      </c>
      <c r="AL779" s="2">
        <f t="shared" si="103"/>
        <v>-99</v>
      </c>
      <c r="AM779" s="41">
        <f t="shared" si="104"/>
        <v>-99</v>
      </c>
      <c r="AN779" s="26">
        <f t="shared" si="108"/>
        <v>93.00131162925854</v>
      </c>
    </row>
    <row r="780" spans="34:40" ht="12.75">
      <c r="AH780" s="1">
        <f t="shared" si="107"/>
        <v>776</v>
      </c>
      <c r="AI780" s="2">
        <f t="shared" si="105"/>
        <v>100</v>
      </c>
      <c r="AJ780" s="2">
        <f t="shared" si="106"/>
        <v>4.99868837074146</v>
      </c>
      <c r="AK780" s="41">
        <f t="shared" si="102"/>
        <v>0</v>
      </c>
      <c r="AL780" s="2">
        <f t="shared" si="103"/>
        <v>-99</v>
      </c>
      <c r="AM780" s="41">
        <f t="shared" si="104"/>
        <v>-99</v>
      </c>
      <c r="AN780" s="26">
        <f t="shared" si="108"/>
        <v>93.00131162925854</v>
      </c>
    </row>
    <row r="781" spans="34:40" ht="12.75">
      <c r="AH781" s="1">
        <f t="shared" si="107"/>
        <v>777</v>
      </c>
      <c r="AI781" s="2">
        <f t="shared" si="105"/>
        <v>100</v>
      </c>
      <c r="AJ781" s="2">
        <f t="shared" si="106"/>
        <v>4.99868837074146</v>
      </c>
      <c r="AK781" s="41">
        <f t="shared" si="102"/>
        <v>0</v>
      </c>
      <c r="AL781" s="2">
        <f t="shared" si="103"/>
        <v>-99</v>
      </c>
      <c r="AM781" s="41">
        <f t="shared" si="104"/>
        <v>-99</v>
      </c>
      <c r="AN781" s="26">
        <f t="shared" si="108"/>
        <v>93.00131162925854</v>
      </c>
    </row>
    <row r="782" spans="34:40" ht="12.75">
      <c r="AH782" s="1">
        <f t="shared" si="107"/>
        <v>778</v>
      </c>
      <c r="AI782" s="2">
        <f t="shared" si="105"/>
        <v>100</v>
      </c>
      <c r="AJ782" s="2">
        <f t="shared" si="106"/>
        <v>4.99868837074146</v>
      </c>
      <c r="AK782" s="41">
        <f t="shared" si="102"/>
        <v>0</v>
      </c>
      <c r="AL782" s="2">
        <f t="shared" si="103"/>
        <v>-99</v>
      </c>
      <c r="AM782" s="41">
        <f t="shared" si="104"/>
        <v>-99</v>
      </c>
      <c r="AN782" s="26">
        <f t="shared" si="108"/>
        <v>93.00131162925854</v>
      </c>
    </row>
    <row r="783" spans="34:40" ht="12.75">
      <c r="AH783" s="1">
        <f t="shared" si="107"/>
        <v>779</v>
      </c>
      <c r="AI783" s="2">
        <f t="shared" si="105"/>
        <v>100</v>
      </c>
      <c r="AJ783" s="2">
        <f t="shared" si="106"/>
        <v>4.99868837074146</v>
      </c>
      <c r="AK783" s="41">
        <f t="shared" si="102"/>
        <v>0</v>
      </c>
      <c r="AL783" s="2">
        <f t="shared" si="103"/>
        <v>-99</v>
      </c>
      <c r="AM783" s="41">
        <f t="shared" si="104"/>
        <v>-99</v>
      </c>
      <c r="AN783" s="26">
        <f t="shared" si="108"/>
        <v>93.00131162925854</v>
      </c>
    </row>
    <row r="784" spans="34:40" ht="12.75">
      <c r="AH784" s="1">
        <f t="shared" si="107"/>
        <v>780</v>
      </c>
      <c r="AI784" s="2">
        <f t="shared" si="105"/>
        <v>100</v>
      </c>
      <c r="AJ784" s="2">
        <f t="shared" si="106"/>
        <v>4.99868837074146</v>
      </c>
      <c r="AK784" s="41">
        <f t="shared" si="102"/>
        <v>0</v>
      </c>
      <c r="AL784" s="2">
        <f t="shared" si="103"/>
        <v>-99</v>
      </c>
      <c r="AM784" s="41">
        <f t="shared" si="104"/>
        <v>-99</v>
      </c>
      <c r="AN784" s="26">
        <f t="shared" si="108"/>
        <v>93.00131162925854</v>
      </c>
    </row>
    <row r="785" spans="34:40" ht="12.75">
      <c r="AH785" s="1">
        <f t="shared" si="107"/>
        <v>781</v>
      </c>
      <c r="AI785" s="2">
        <f t="shared" si="105"/>
        <v>100</v>
      </c>
      <c r="AJ785" s="2">
        <f t="shared" si="106"/>
        <v>4.99868837074146</v>
      </c>
      <c r="AK785" s="41">
        <f t="shared" si="102"/>
        <v>0</v>
      </c>
      <c r="AL785" s="2">
        <f t="shared" si="103"/>
        <v>-99</v>
      </c>
      <c r="AM785" s="41">
        <f t="shared" si="104"/>
        <v>-99</v>
      </c>
      <c r="AN785" s="26">
        <f t="shared" si="108"/>
        <v>93.00131162925854</v>
      </c>
    </row>
    <row r="786" spans="34:40" ht="12.75">
      <c r="AH786" s="1">
        <f t="shared" si="107"/>
        <v>782</v>
      </c>
      <c r="AI786" s="2">
        <f t="shared" si="105"/>
        <v>100</v>
      </c>
      <c r="AJ786" s="2">
        <f t="shared" si="106"/>
        <v>4.99868837074146</v>
      </c>
      <c r="AK786" s="41">
        <f t="shared" si="102"/>
        <v>0</v>
      </c>
      <c r="AL786" s="2">
        <f t="shared" si="103"/>
        <v>-99</v>
      </c>
      <c r="AM786" s="41">
        <f t="shared" si="104"/>
        <v>-99</v>
      </c>
      <c r="AN786" s="26">
        <f t="shared" si="108"/>
        <v>93.00131162925854</v>
      </c>
    </row>
    <row r="787" spans="34:40" ht="12.75">
      <c r="AH787" s="1">
        <f t="shared" si="107"/>
        <v>783</v>
      </c>
      <c r="AI787" s="2">
        <f t="shared" si="105"/>
        <v>100</v>
      </c>
      <c r="AJ787" s="2">
        <f t="shared" si="106"/>
        <v>4.99868837074146</v>
      </c>
      <c r="AK787" s="41">
        <f t="shared" si="102"/>
        <v>0</v>
      </c>
      <c r="AL787" s="2">
        <f t="shared" si="103"/>
        <v>-99</v>
      </c>
      <c r="AM787" s="41">
        <f t="shared" si="104"/>
        <v>-99</v>
      </c>
      <c r="AN787" s="26">
        <f t="shared" si="108"/>
        <v>93.00131162925854</v>
      </c>
    </row>
    <row r="788" spans="34:40" ht="12.75">
      <c r="AH788" s="1">
        <f t="shared" si="107"/>
        <v>784</v>
      </c>
      <c r="AI788" s="2">
        <f t="shared" si="105"/>
        <v>100</v>
      </c>
      <c r="AJ788" s="2">
        <f t="shared" si="106"/>
        <v>4.99868837074146</v>
      </c>
      <c r="AK788" s="41">
        <f t="shared" si="102"/>
        <v>0</v>
      </c>
      <c r="AL788" s="2">
        <f t="shared" si="103"/>
        <v>-99</v>
      </c>
      <c r="AM788" s="41">
        <f t="shared" si="104"/>
        <v>-99</v>
      </c>
      <c r="AN788" s="26">
        <f t="shared" si="108"/>
        <v>93.00131162925854</v>
      </c>
    </row>
    <row r="789" spans="34:40" ht="12.75">
      <c r="AH789" s="1">
        <f t="shared" si="107"/>
        <v>785</v>
      </c>
      <c r="AI789" s="2">
        <f t="shared" si="105"/>
        <v>100</v>
      </c>
      <c r="AJ789" s="2">
        <f t="shared" si="106"/>
        <v>4.99868837074146</v>
      </c>
      <c r="AK789" s="41">
        <f t="shared" si="102"/>
        <v>0</v>
      </c>
      <c r="AL789" s="2">
        <f t="shared" si="103"/>
        <v>-99</v>
      </c>
      <c r="AM789" s="41">
        <f t="shared" si="104"/>
        <v>-99</v>
      </c>
      <c r="AN789" s="26">
        <f t="shared" si="108"/>
        <v>93.00131162925854</v>
      </c>
    </row>
    <row r="790" spans="34:40" ht="12.75">
      <c r="AH790" s="1">
        <f t="shared" si="107"/>
        <v>786</v>
      </c>
      <c r="AI790" s="2">
        <f t="shared" si="105"/>
        <v>100</v>
      </c>
      <c r="AJ790" s="2">
        <f t="shared" si="106"/>
        <v>4.99868837074146</v>
      </c>
      <c r="AK790" s="41">
        <f t="shared" si="102"/>
        <v>0</v>
      </c>
      <c r="AL790" s="2">
        <f t="shared" si="103"/>
        <v>-99</v>
      </c>
      <c r="AM790" s="41">
        <f t="shared" si="104"/>
        <v>-99</v>
      </c>
      <c r="AN790" s="26">
        <f t="shared" si="108"/>
        <v>93.00131162925854</v>
      </c>
    </row>
    <row r="791" spans="34:40" ht="12.75">
      <c r="AH791" s="1">
        <f t="shared" si="107"/>
        <v>787</v>
      </c>
      <c r="AI791" s="2">
        <f t="shared" si="105"/>
        <v>100</v>
      </c>
      <c r="AJ791" s="2">
        <f t="shared" si="106"/>
        <v>4.99868837074146</v>
      </c>
      <c r="AK791" s="41">
        <f t="shared" si="102"/>
        <v>0</v>
      </c>
      <c r="AL791" s="2">
        <f t="shared" si="103"/>
        <v>-99</v>
      </c>
      <c r="AM791" s="41">
        <f t="shared" si="104"/>
        <v>-99</v>
      </c>
      <c r="AN791" s="26">
        <f t="shared" si="108"/>
        <v>93.00131162925854</v>
      </c>
    </row>
    <row r="792" spans="34:40" ht="12.75">
      <c r="AH792" s="1">
        <f t="shared" si="107"/>
        <v>788</v>
      </c>
      <c r="AI792" s="2">
        <f t="shared" si="105"/>
        <v>100</v>
      </c>
      <c r="AJ792" s="2">
        <f t="shared" si="106"/>
        <v>4.99868837074146</v>
      </c>
      <c r="AK792" s="41">
        <f t="shared" si="102"/>
        <v>0</v>
      </c>
      <c r="AL792" s="2">
        <f t="shared" si="103"/>
        <v>-99</v>
      </c>
      <c r="AM792" s="41">
        <f t="shared" si="104"/>
        <v>-99</v>
      </c>
      <c r="AN792" s="26">
        <f t="shared" si="108"/>
        <v>93.00131162925854</v>
      </c>
    </row>
    <row r="793" spans="34:40" ht="12.75">
      <c r="AH793" s="1">
        <f t="shared" si="107"/>
        <v>789</v>
      </c>
      <c r="AI793" s="2">
        <f t="shared" si="105"/>
        <v>100</v>
      </c>
      <c r="AJ793" s="2">
        <f t="shared" si="106"/>
        <v>4.99868837074146</v>
      </c>
      <c r="AK793" s="41">
        <f t="shared" si="102"/>
        <v>0</v>
      </c>
      <c r="AL793" s="2">
        <f t="shared" si="103"/>
        <v>-99</v>
      </c>
      <c r="AM793" s="41">
        <f t="shared" si="104"/>
        <v>-99</v>
      </c>
      <c r="AN793" s="26">
        <f t="shared" si="108"/>
        <v>93.00131162925854</v>
      </c>
    </row>
    <row r="794" spans="34:40" ht="12.75">
      <c r="AH794" s="1">
        <f t="shared" si="107"/>
        <v>790</v>
      </c>
      <c r="AI794" s="2">
        <f t="shared" si="105"/>
        <v>100</v>
      </c>
      <c r="AJ794" s="2">
        <f t="shared" si="106"/>
        <v>4.99868837074146</v>
      </c>
      <c r="AK794" s="41">
        <f t="shared" si="102"/>
        <v>0</v>
      </c>
      <c r="AL794" s="2">
        <f t="shared" si="103"/>
        <v>-99</v>
      </c>
      <c r="AM794" s="41">
        <f t="shared" si="104"/>
        <v>-99</v>
      </c>
      <c r="AN794" s="26">
        <f t="shared" si="108"/>
        <v>93.00131162925854</v>
      </c>
    </row>
    <row r="795" spans="34:40" ht="12.75">
      <c r="AH795" s="1">
        <f t="shared" si="107"/>
        <v>791</v>
      </c>
      <c r="AI795" s="2">
        <f t="shared" si="105"/>
        <v>100</v>
      </c>
      <c r="AJ795" s="2">
        <f t="shared" si="106"/>
        <v>4.99868837074146</v>
      </c>
      <c r="AK795" s="41">
        <f t="shared" si="102"/>
        <v>0</v>
      </c>
      <c r="AL795" s="2">
        <f t="shared" si="103"/>
        <v>-99</v>
      </c>
      <c r="AM795" s="41">
        <f t="shared" si="104"/>
        <v>-99</v>
      </c>
      <c r="AN795" s="26">
        <f t="shared" si="108"/>
        <v>93.00131162925854</v>
      </c>
    </row>
    <row r="796" spans="34:40" ht="12.75">
      <c r="AH796" s="1">
        <f t="shared" si="107"/>
        <v>792</v>
      </c>
      <c r="AI796" s="2">
        <f t="shared" si="105"/>
        <v>100</v>
      </c>
      <c r="AJ796" s="2">
        <f t="shared" si="106"/>
        <v>4.99868837074146</v>
      </c>
      <c r="AK796" s="41">
        <f t="shared" si="102"/>
        <v>0</v>
      </c>
      <c r="AL796" s="2">
        <f t="shared" si="103"/>
        <v>-99</v>
      </c>
      <c r="AM796" s="41">
        <f t="shared" si="104"/>
        <v>-99</v>
      </c>
      <c r="AN796" s="26">
        <f t="shared" si="108"/>
        <v>93.00131162925854</v>
      </c>
    </row>
    <row r="797" spans="34:40" ht="12.75">
      <c r="AH797" s="1">
        <f t="shared" si="107"/>
        <v>793</v>
      </c>
      <c r="AI797" s="2">
        <f t="shared" si="105"/>
        <v>100</v>
      </c>
      <c r="AJ797" s="2">
        <f t="shared" si="106"/>
        <v>4.99868837074146</v>
      </c>
      <c r="AK797" s="41">
        <f t="shared" si="102"/>
        <v>0</v>
      </c>
      <c r="AL797" s="2">
        <f t="shared" si="103"/>
        <v>-99</v>
      </c>
      <c r="AM797" s="41">
        <f t="shared" si="104"/>
        <v>-99</v>
      </c>
      <c r="AN797" s="26">
        <f t="shared" si="108"/>
        <v>93.00131162925854</v>
      </c>
    </row>
    <row r="798" spans="34:40" ht="12.75">
      <c r="AH798" s="1">
        <f t="shared" si="107"/>
        <v>794</v>
      </c>
      <c r="AI798" s="2">
        <f t="shared" si="105"/>
        <v>100</v>
      </c>
      <c r="AJ798" s="2">
        <f t="shared" si="106"/>
        <v>4.99868837074146</v>
      </c>
      <c r="AK798" s="41">
        <f t="shared" si="102"/>
        <v>0</v>
      </c>
      <c r="AL798" s="2">
        <f t="shared" si="103"/>
        <v>-99</v>
      </c>
      <c r="AM798" s="41">
        <f t="shared" si="104"/>
        <v>-99</v>
      </c>
      <c r="AN798" s="26">
        <f t="shared" si="108"/>
        <v>93.00131162925854</v>
      </c>
    </row>
    <row r="799" spans="34:40" ht="12.75">
      <c r="AH799" s="1">
        <f t="shared" si="107"/>
        <v>795</v>
      </c>
      <c r="AI799" s="2">
        <f t="shared" si="105"/>
        <v>100</v>
      </c>
      <c r="AJ799" s="2">
        <f t="shared" si="106"/>
        <v>4.99868837074146</v>
      </c>
      <c r="AK799" s="41">
        <f t="shared" si="102"/>
        <v>0</v>
      </c>
      <c r="AL799" s="2">
        <f t="shared" si="103"/>
        <v>-99</v>
      </c>
      <c r="AM799" s="41">
        <f t="shared" si="104"/>
        <v>-99</v>
      </c>
      <c r="AN799" s="26">
        <f t="shared" si="108"/>
        <v>93.00131162925854</v>
      </c>
    </row>
    <row r="800" spans="34:40" ht="12.75">
      <c r="AH800" s="1">
        <f t="shared" si="107"/>
        <v>796</v>
      </c>
      <c r="AI800" s="2">
        <f t="shared" si="105"/>
        <v>100</v>
      </c>
      <c r="AJ800" s="2">
        <f t="shared" si="106"/>
        <v>4.99868837074146</v>
      </c>
      <c r="AK800" s="41">
        <f t="shared" si="102"/>
        <v>0</v>
      </c>
      <c r="AL800" s="2">
        <f t="shared" si="103"/>
        <v>-99</v>
      </c>
      <c r="AM800" s="41">
        <f t="shared" si="104"/>
        <v>-99</v>
      </c>
      <c r="AN800" s="26">
        <f t="shared" si="108"/>
        <v>93.00131162925854</v>
      </c>
    </row>
    <row r="801" spans="34:40" ht="12.75">
      <c r="AH801" s="1">
        <f t="shared" si="107"/>
        <v>797</v>
      </c>
      <c r="AI801" s="2">
        <f t="shared" si="105"/>
        <v>100</v>
      </c>
      <c r="AJ801" s="2">
        <f t="shared" si="106"/>
        <v>4.99868837074146</v>
      </c>
      <c r="AK801" s="41">
        <f t="shared" si="102"/>
        <v>0</v>
      </c>
      <c r="AL801" s="2">
        <f t="shared" si="103"/>
        <v>-99</v>
      </c>
      <c r="AM801" s="41">
        <f t="shared" si="104"/>
        <v>-99</v>
      </c>
      <c r="AN801" s="26">
        <f t="shared" si="108"/>
        <v>93.00131162925854</v>
      </c>
    </row>
    <row r="802" spans="34:40" ht="12.75">
      <c r="AH802" s="1">
        <f t="shared" si="107"/>
        <v>798</v>
      </c>
      <c r="AI802" s="2">
        <f t="shared" si="105"/>
        <v>100</v>
      </c>
      <c r="AJ802" s="2">
        <f t="shared" si="106"/>
        <v>4.99868837074146</v>
      </c>
      <c r="AK802" s="41">
        <f t="shared" si="102"/>
        <v>0</v>
      </c>
      <c r="AL802" s="2">
        <f t="shared" si="103"/>
        <v>-99</v>
      </c>
      <c r="AM802" s="41">
        <f t="shared" si="104"/>
        <v>-99</v>
      </c>
      <c r="AN802" s="26">
        <f t="shared" si="108"/>
        <v>93.00131162925854</v>
      </c>
    </row>
    <row r="803" spans="34:40" ht="12.75">
      <c r="AH803" s="1">
        <f t="shared" si="107"/>
        <v>799</v>
      </c>
      <c r="AI803" s="2">
        <f t="shared" si="105"/>
        <v>100</v>
      </c>
      <c r="AJ803" s="2">
        <f t="shared" si="106"/>
        <v>4.99868837074146</v>
      </c>
      <c r="AK803" s="41">
        <f t="shared" si="102"/>
        <v>0</v>
      </c>
      <c r="AL803" s="2">
        <f t="shared" si="103"/>
        <v>-99</v>
      </c>
      <c r="AM803" s="41">
        <f t="shared" si="104"/>
        <v>-99</v>
      </c>
      <c r="AN803" s="26">
        <f t="shared" si="108"/>
        <v>93.00131162925854</v>
      </c>
    </row>
    <row r="804" spans="34:40" ht="12.75">
      <c r="AH804" s="1">
        <f t="shared" si="107"/>
        <v>800</v>
      </c>
      <c r="AI804" s="2">
        <f t="shared" si="105"/>
        <v>100</v>
      </c>
      <c r="AJ804" s="2">
        <f t="shared" si="106"/>
        <v>4.99868837074146</v>
      </c>
      <c r="AK804" s="41">
        <f t="shared" si="102"/>
        <v>0</v>
      </c>
      <c r="AL804" s="2">
        <f t="shared" si="103"/>
        <v>-99</v>
      </c>
      <c r="AM804" s="41">
        <f t="shared" si="104"/>
        <v>-99</v>
      </c>
      <c r="AN804" s="26">
        <f t="shared" si="108"/>
        <v>93.00131162925854</v>
      </c>
    </row>
    <row r="805" spans="34:40" ht="12.75">
      <c r="AH805" s="1">
        <f t="shared" si="107"/>
        <v>801</v>
      </c>
      <c r="AI805" s="2">
        <f t="shared" si="105"/>
        <v>100</v>
      </c>
      <c r="AJ805" s="2">
        <f t="shared" si="106"/>
        <v>4.99868837074146</v>
      </c>
      <c r="AK805" s="41">
        <f t="shared" si="102"/>
        <v>0</v>
      </c>
      <c r="AL805" s="2">
        <f t="shared" si="103"/>
        <v>-99</v>
      </c>
      <c r="AM805" s="41">
        <f t="shared" si="104"/>
        <v>-99</v>
      </c>
      <c r="AN805" s="26">
        <f t="shared" si="108"/>
        <v>93.00131162925854</v>
      </c>
    </row>
    <row r="806" spans="34:40" ht="12.75">
      <c r="AH806" s="1">
        <f t="shared" si="107"/>
        <v>802</v>
      </c>
      <c r="AI806" s="2">
        <f t="shared" si="105"/>
        <v>100</v>
      </c>
      <c r="AJ806" s="2">
        <f t="shared" si="106"/>
        <v>4.99868837074146</v>
      </c>
      <c r="AK806" s="41">
        <f t="shared" si="102"/>
        <v>0</v>
      </c>
      <c r="AL806" s="2">
        <f t="shared" si="103"/>
        <v>-99</v>
      </c>
      <c r="AM806" s="41">
        <f t="shared" si="104"/>
        <v>-99</v>
      </c>
      <c r="AN806" s="26">
        <f t="shared" si="108"/>
        <v>93.00131162925854</v>
      </c>
    </row>
    <row r="807" spans="34:40" ht="12.75">
      <c r="AH807" s="1">
        <f t="shared" si="107"/>
        <v>803</v>
      </c>
      <c r="AI807" s="2">
        <f t="shared" si="105"/>
        <v>100</v>
      </c>
      <c r="AJ807" s="2">
        <f t="shared" si="106"/>
        <v>4.99868837074146</v>
      </c>
      <c r="AK807" s="41">
        <f t="shared" si="102"/>
        <v>0</v>
      </c>
      <c r="AL807" s="2">
        <f t="shared" si="103"/>
        <v>-99</v>
      </c>
      <c r="AM807" s="41">
        <f t="shared" si="104"/>
        <v>-99</v>
      </c>
      <c r="AN807" s="26">
        <f t="shared" si="108"/>
        <v>93.00131162925854</v>
      </c>
    </row>
    <row r="808" spans="34:40" ht="12.75">
      <c r="AH808" s="1">
        <f t="shared" si="107"/>
        <v>804</v>
      </c>
      <c r="AI808" s="2">
        <f t="shared" si="105"/>
        <v>100</v>
      </c>
      <c r="AJ808" s="2">
        <f t="shared" si="106"/>
        <v>4.99868837074146</v>
      </c>
      <c r="AK808" s="41">
        <f t="shared" si="102"/>
        <v>0</v>
      </c>
      <c r="AL808" s="2">
        <f t="shared" si="103"/>
        <v>-99</v>
      </c>
      <c r="AM808" s="41">
        <f t="shared" si="104"/>
        <v>-99</v>
      </c>
      <c r="AN808" s="26">
        <f t="shared" si="108"/>
        <v>93.00131162925854</v>
      </c>
    </row>
    <row r="809" spans="34:40" ht="12.75">
      <c r="AH809" s="1">
        <f t="shared" si="107"/>
        <v>805</v>
      </c>
      <c r="AI809" s="2">
        <f t="shared" si="105"/>
        <v>100</v>
      </c>
      <c r="AJ809" s="2">
        <f t="shared" si="106"/>
        <v>4.99868837074146</v>
      </c>
      <c r="AK809" s="41">
        <f t="shared" si="102"/>
        <v>0</v>
      </c>
      <c r="AL809" s="2">
        <f t="shared" si="103"/>
        <v>-99</v>
      </c>
      <c r="AM809" s="41">
        <f t="shared" si="104"/>
        <v>-99</v>
      </c>
      <c r="AN809" s="26">
        <f t="shared" si="108"/>
        <v>93.00131162925854</v>
      </c>
    </row>
    <row r="810" spans="34:40" ht="12.75">
      <c r="AH810" s="1">
        <f t="shared" si="107"/>
        <v>806</v>
      </c>
      <c r="AI810" s="2">
        <f t="shared" si="105"/>
        <v>100</v>
      </c>
      <c r="AJ810" s="2">
        <f t="shared" si="106"/>
        <v>4.99868837074146</v>
      </c>
      <c r="AK810" s="41">
        <f t="shared" si="102"/>
        <v>0</v>
      </c>
      <c r="AL810" s="2">
        <f t="shared" si="103"/>
        <v>-99</v>
      </c>
      <c r="AM810" s="41">
        <f t="shared" si="104"/>
        <v>-99</v>
      </c>
      <c r="AN810" s="26">
        <f t="shared" si="108"/>
        <v>93.00131162925854</v>
      </c>
    </row>
    <row r="811" spans="34:40" ht="12.75">
      <c r="AH811" s="1">
        <f t="shared" si="107"/>
        <v>807</v>
      </c>
      <c r="AI811" s="2">
        <f t="shared" si="105"/>
        <v>100</v>
      </c>
      <c r="AJ811" s="2">
        <f t="shared" si="106"/>
        <v>4.99868837074146</v>
      </c>
      <c r="AK811" s="41">
        <f t="shared" si="102"/>
        <v>0</v>
      </c>
      <c r="AL811" s="2">
        <f t="shared" si="103"/>
        <v>-99</v>
      </c>
      <c r="AM811" s="41">
        <f t="shared" si="104"/>
        <v>-99</v>
      </c>
      <c r="AN811" s="26">
        <f t="shared" si="108"/>
        <v>93.00131162925854</v>
      </c>
    </row>
    <row r="812" spans="34:40" ht="12.75">
      <c r="AH812" s="1">
        <f t="shared" si="107"/>
        <v>808</v>
      </c>
      <c r="AI812" s="2">
        <f t="shared" si="105"/>
        <v>100</v>
      </c>
      <c r="AJ812" s="2">
        <f t="shared" si="106"/>
        <v>4.99868837074146</v>
      </c>
      <c r="AK812" s="41">
        <f t="shared" si="102"/>
        <v>0</v>
      </c>
      <c r="AL812" s="2">
        <f t="shared" si="103"/>
        <v>-99</v>
      </c>
      <c r="AM812" s="41">
        <f t="shared" si="104"/>
        <v>-99</v>
      </c>
      <c r="AN812" s="26">
        <f t="shared" si="108"/>
        <v>93.00131162925854</v>
      </c>
    </row>
    <row r="813" spans="34:40" ht="12.75">
      <c r="AH813" s="1">
        <f t="shared" si="107"/>
        <v>809</v>
      </c>
      <c r="AI813" s="2">
        <f t="shared" si="105"/>
        <v>100</v>
      </c>
      <c r="AJ813" s="2">
        <f t="shared" si="106"/>
        <v>4.99868837074146</v>
      </c>
      <c r="AK813" s="41">
        <f t="shared" si="102"/>
        <v>0</v>
      </c>
      <c r="AL813" s="2">
        <f t="shared" si="103"/>
        <v>-99</v>
      </c>
      <c r="AM813" s="41">
        <f t="shared" si="104"/>
        <v>-99</v>
      </c>
      <c r="AN813" s="26">
        <f t="shared" si="108"/>
        <v>93.00131162925854</v>
      </c>
    </row>
    <row r="814" spans="34:40" ht="12.75">
      <c r="AH814" s="1">
        <f t="shared" si="107"/>
        <v>810</v>
      </c>
      <c r="AI814" s="2">
        <f t="shared" si="105"/>
        <v>100</v>
      </c>
      <c r="AJ814" s="2">
        <f t="shared" si="106"/>
        <v>4.99868837074146</v>
      </c>
      <c r="AK814" s="41">
        <f t="shared" si="102"/>
        <v>0</v>
      </c>
      <c r="AL814" s="2">
        <f t="shared" si="103"/>
        <v>-99</v>
      </c>
      <c r="AM814" s="41">
        <f t="shared" si="104"/>
        <v>-99</v>
      </c>
      <c r="AN814" s="26">
        <f t="shared" si="108"/>
        <v>93.00131162925854</v>
      </c>
    </row>
    <row r="815" spans="34:40" ht="12.75">
      <c r="AH815" s="1">
        <f t="shared" si="107"/>
        <v>811</v>
      </c>
      <c r="AI815" s="2">
        <f t="shared" si="105"/>
        <v>100</v>
      </c>
      <c r="AJ815" s="2">
        <f t="shared" si="106"/>
        <v>4.99868837074146</v>
      </c>
      <c r="AK815" s="41">
        <f t="shared" si="102"/>
        <v>0</v>
      </c>
      <c r="AL815" s="2">
        <f t="shared" si="103"/>
        <v>-99</v>
      </c>
      <c r="AM815" s="41">
        <f t="shared" si="104"/>
        <v>-99</v>
      </c>
      <c r="AN815" s="26">
        <f t="shared" si="108"/>
        <v>93.00131162925854</v>
      </c>
    </row>
    <row r="816" spans="34:40" ht="12.75">
      <c r="AH816" s="1">
        <f t="shared" si="107"/>
        <v>812</v>
      </c>
      <c r="AI816" s="2">
        <f t="shared" si="105"/>
        <v>100</v>
      </c>
      <c r="AJ816" s="2">
        <f t="shared" si="106"/>
        <v>4.99868837074146</v>
      </c>
      <c r="AK816" s="41">
        <f t="shared" si="102"/>
        <v>0</v>
      </c>
      <c r="AL816" s="2">
        <f t="shared" si="103"/>
        <v>-99</v>
      </c>
      <c r="AM816" s="41">
        <f t="shared" si="104"/>
        <v>-99</v>
      </c>
      <c r="AN816" s="26">
        <f t="shared" si="108"/>
        <v>93.00131162925854</v>
      </c>
    </row>
    <row r="817" spans="34:40" ht="12.75">
      <c r="AH817" s="1">
        <f t="shared" si="107"/>
        <v>813</v>
      </c>
      <c r="AI817" s="2">
        <f t="shared" si="105"/>
        <v>100</v>
      </c>
      <c r="AJ817" s="2">
        <f t="shared" si="106"/>
        <v>4.99868837074146</v>
      </c>
      <c r="AK817" s="41">
        <f t="shared" si="102"/>
        <v>0</v>
      </c>
      <c r="AL817" s="2">
        <f t="shared" si="103"/>
        <v>-99</v>
      </c>
      <c r="AM817" s="41">
        <f t="shared" si="104"/>
        <v>-99</v>
      </c>
      <c r="AN817" s="26">
        <f t="shared" si="108"/>
        <v>93.00131162925854</v>
      </c>
    </row>
    <row r="818" spans="34:40" ht="12.75">
      <c r="AH818" s="1">
        <f t="shared" si="107"/>
        <v>814</v>
      </c>
      <c r="AI818" s="2">
        <f t="shared" si="105"/>
        <v>100</v>
      </c>
      <c r="AJ818" s="2">
        <f t="shared" si="106"/>
        <v>4.99868837074146</v>
      </c>
      <c r="AK818" s="41">
        <f t="shared" si="102"/>
        <v>0</v>
      </c>
      <c r="AL818" s="2">
        <f t="shared" si="103"/>
        <v>-99</v>
      </c>
      <c r="AM818" s="41">
        <f t="shared" si="104"/>
        <v>-99</v>
      </c>
      <c r="AN818" s="26">
        <f t="shared" si="108"/>
        <v>93.00131162925854</v>
      </c>
    </row>
    <row r="819" spans="34:40" ht="12.75">
      <c r="AH819" s="1">
        <f t="shared" si="107"/>
        <v>815</v>
      </c>
      <c r="AI819" s="2">
        <f t="shared" si="105"/>
        <v>100</v>
      </c>
      <c r="AJ819" s="2">
        <f t="shared" si="106"/>
        <v>4.99868837074146</v>
      </c>
      <c r="AK819" s="41">
        <f t="shared" si="102"/>
        <v>0</v>
      </c>
      <c r="AL819" s="2">
        <f t="shared" si="103"/>
        <v>-99</v>
      </c>
      <c r="AM819" s="41">
        <f t="shared" si="104"/>
        <v>-99</v>
      </c>
      <c r="AN819" s="26">
        <f t="shared" si="108"/>
        <v>93.00131162925854</v>
      </c>
    </row>
    <row r="820" spans="34:40" ht="12.75">
      <c r="AH820" s="1">
        <f t="shared" si="107"/>
        <v>816</v>
      </c>
      <c r="AI820" s="2">
        <f t="shared" si="105"/>
        <v>100</v>
      </c>
      <c r="AJ820" s="2">
        <f t="shared" si="106"/>
        <v>4.99868837074146</v>
      </c>
      <c r="AK820" s="41">
        <f t="shared" si="102"/>
        <v>0</v>
      </c>
      <c r="AL820" s="2">
        <f t="shared" si="103"/>
        <v>-99</v>
      </c>
      <c r="AM820" s="41">
        <f t="shared" si="104"/>
        <v>-99</v>
      </c>
      <c r="AN820" s="26">
        <f t="shared" si="108"/>
        <v>93.00131162925854</v>
      </c>
    </row>
    <row r="821" spans="34:40" ht="12.75">
      <c r="AH821" s="1">
        <f t="shared" si="107"/>
        <v>817</v>
      </c>
      <c r="AI821" s="2">
        <f t="shared" si="105"/>
        <v>100</v>
      </c>
      <c r="AJ821" s="2">
        <f t="shared" si="106"/>
        <v>4.99868837074146</v>
      </c>
      <c r="AK821" s="41">
        <f t="shared" si="102"/>
        <v>0</v>
      </c>
      <c r="AL821" s="2">
        <f t="shared" si="103"/>
        <v>-99</v>
      </c>
      <c r="AM821" s="41">
        <f t="shared" si="104"/>
        <v>-99</v>
      </c>
      <c r="AN821" s="26">
        <f t="shared" si="108"/>
        <v>93.00131162925854</v>
      </c>
    </row>
    <row r="822" spans="34:40" ht="12.75">
      <c r="AH822" s="1">
        <f t="shared" si="107"/>
        <v>818</v>
      </c>
      <c r="AI822" s="2">
        <f t="shared" si="105"/>
        <v>100</v>
      </c>
      <c r="AJ822" s="2">
        <f t="shared" si="106"/>
        <v>4.99868837074146</v>
      </c>
      <c r="AK822" s="41">
        <f t="shared" si="102"/>
        <v>0</v>
      </c>
      <c r="AL822" s="2">
        <f t="shared" si="103"/>
        <v>-99</v>
      </c>
      <c r="AM822" s="41">
        <f t="shared" si="104"/>
        <v>-99</v>
      </c>
      <c r="AN822" s="26">
        <f t="shared" si="108"/>
        <v>93.00131162925854</v>
      </c>
    </row>
    <row r="823" spans="34:40" ht="12.75">
      <c r="AH823" s="1">
        <f t="shared" si="107"/>
        <v>819</v>
      </c>
      <c r="AI823" s="2">
        <f t="shared" si="105"/>
        <v>100</v>
      </c>
      <c r="AJ823" s="2">
        <f t="shared" si="106"/>
        <v>4.99868837074146</v>
      </c>
      <c r="AK823" s="41">
        <f t="shared" si="102"/>
        <v>0</v>
      </c>
      <c r="AL823" s="2">
        <f t="shared" si="103"/>
        <v>-99</v>
      </c>
      <c r="AM823" s="41">
        <f t="shared" si="104"/>
        <v>-99</v>
      </c>
      <c r="AN823" s="26">
        <f t="shared" si="108"/>
        <v>93.00131162925854</v>
      </c>
    </row>
    <row r="824" spans="34:40" ht="12.75">
      <c r="AH824" s="1">
        <f t="shared" si="107"/>
        <v>820</v>
      </c>
      <c r="AI824" s="2">
        <f t="shared" si="105"/>
        <v>100</v>
      </c>
      <c r="AJ824" s="2">
        <f t="shared" si="106"/>
        <v>4.99868837074146</v>
      </c>
      <c r="AK824" s="41">
        <f t="shared" si="102"/>
        <v>0</v>
      </c>
      <c r="AL824" s="2">
        <f t="shared" si="103"/>
        <v>-99</v>
      </c>
      <c r="AM824" s="41">
        <f t="shared" si="104"/>
        <v>-99</v>
      </c>
      <c r="AN824" s="26">
        <f t="shared" si="108"/>
        <v>93.00131162925854</v>
      </c>
    </row>
    <row r="825" spans="34:40" ht="12.75">
      <c r="AH825" s="1">
        <f t="shared" si="107"/>
        <v>821</v>
      </c>
      <c r="AI825" s="2">
        <f t="shared" si="105"/>
        <v>100</v>
      </c>
      <c r="AJ825" s="2">
        <f t="shared" si="106"/>
        <v>4.99868837074146</v>
      </c>
      <c r="AK825" s="41">
        <f t="shared" si="102"/>
        <v>0</v>
      </c>
      <c r="AL825" s="2">
        <f t="shared" si="103"/>
        <v>-99</v>
      </c>
      <c r="AM825" s="41">
        <f t="shared" si="104"/>
        <v>-99</v>
      </c>
      <c r="AN825" s="26">
        <f t="shared" si="108"/>
        <v>93.00131162925854</v>
      </c>
    </row>
    <row r="826" spans="34:40" ht="12.75">
      <c r="AH826" s="1">
        <f t="shared" si="107"/>
        <v>822</v>
      </c>
      <c r="AI826" s="2">
        <f t="shared" si="105"/>
        <v>100</v>
      </c>
      <c r="AJ826" s="2">
        <f t="shared" si="106"/>
        <v>4.99868837074146</v>
      </c>
      <c r="AK826" s="41">
        <f t="shared" si="102"/>
        <v>0</v>
      </c>
      <c r="AL826" s="2">
        <f t="shared" si="103"/>
        <v>-99</v>
      </c>
      <c r="AM826" s="41">
        <f t="shared" si="104"/>
        <v>-99</v>
      </c>
      <c r="AN826" s="26">
        <f t="shared" si="108"/>
        <v>93.00131162925854</v>
      </c>
    </row>
    <row r="827" spans="34:40" ht="12.75">
      <c r="AH827" s="1">
        <f t="shared" si="107"/>
        <v>823</v>
      </c>
      <c r="AI827" s="2">
        <f t="shared" si="105"/>
        <v>100</v>
      </c>
      <c r="AJ827" s="2">
        <f t="shared" si="106"/>
        <v>4.99868837074146</v>
      </c>
      <c r="AK827" s="41">
        <f t="shared" si="102"/>
        <v>0</v>
      </c>
      <c r="AL827" s="2">
        <f t="shared" si="103"/>
        <v>-99</v>
      </c>
      <c r="AM827" s="41">
        <f t="shared" si="104"/>
        <v>-99</v>
      </c>
      <c r="AN827" s="26">
        <f t="shared" si="108"/>
        <v>93.00131162925854</v>
      </c>
    </row>
    <row r="828" spans="34:40" ht="12.75">
      <c r="AH828" s="1">
        <f t="shared" si="107"/>
        <v>824</v>
      </c>
      <c r="AI828" s="2">
        <f t="shared" si="105"/>
        <v>100</v>
      </c>
      <c r="AJ828" s="2">
        <f t="shared" si="106"/>
        <v>4.99868837074146</v>
      </c>
      <c r="AK828" s="41">
        <f t="shared" si="102"/>
        <v>0</v>
      </c>
      <c r="AL828" s="2">
        <f t="shared" si="103"/>
        <v>-99</v>
      </c>
      <c r="AM828" s="41">
        <f t="shared" si="104"/>
        <v>-99</v>
      </c>
      <c r="AN828" s="26">
        <f t="shared" si="108"/>
        <v>93.00131162925854</v>
      </c>
    </row>
    <row r="829" spans="34:40" ht="12.75">
      <c r="AH829" s="1">
        <f t="shared" si="107"/>
        <v>825</v>
      </c>
      <c r="AI829" s="2">
        <f t="shared" si="105"/>
        <v>100</v>
      </c>
      <c r="AJ829" s="2">
        <f t="shared" si="106"/>
        <v>4.99868837074146</v>
      </c>
      <c r="AK829" s="41">
        <f t="shared" si="102"/>
        <v>0</v>
      </c>
      <c r="AL829" s="2">
        <f t="shared" si="103"/>
        <v>-99</v>
      </c>
      <c r="AM829" s="41">
        <f t="shared" si="104"/>
        <v>-99</v>
      </c>
      <c r="AN829" s="26">
        <f t="shared" si="108"/>
        <v>93.00131162925854</v>
      </c>
    </row>
    <row r="830" spans="34:40" ht="12.75">
      <c r="AH830" s="1">
        <f t="shared" si="107"/>
        <v>826</v>
      </c>
      <c r="AI830" s="2">
        <f t="shared" si="105"/>
        <v>100</v>
      </c>
      <c r="AJ830" s="2">
        <f t="shared" si="106"/>
        <v>4.99868837074146</v>
      </c>
      <c r="AK830" s="41">
        <f t="shared" si="102"/>
        <v>0</v>
      </c>
      <c r="AL830" s="2">
        <f t="shared" si="103"/>
        <v>-99</v>
      </c>
      <c r="AM830" s="41">
        <f t="shared" si="104"/>
        <v>-99</v>
      </c>
      <c r="AN830" s="26">
        <f t="shared" si="108"/>
        <v>93.00131162925854</v>
      </c>
    </row>
    <row r="831" spans="34:40" ht="12.75">
      <c r="AH831" s="1">
        <f t="shared" si="107"/>
        <v>827</v>
      </c>
      <c r="AI831" s="2">
        <f t="shared" si="105"/>
        <v>100</v>
      </c>
      <c r="AJ831" s="2">
        <f t="shared" si="106"/>
        <v>4.99868837074146</v>
      </c>
      <c r="AK831" s="41">
        <f t="shared" si="102"/>
        <v>0</v>
      </c>
      <c r="AL831" s="2">
        <f t="shared" si="103"/>
        <v>-99</v>
      </c>
      <c r="AM831" s="41">
        <f t="shared" si="104"/>
        <v>-99</v>
      </c>
      <c r="AN831" s="26">
        <f t="shared" si="108"/>
        <v>93.00131162925854</v>
      </c>
    </row>
    <row r="832" spans="34:40" ht="12.75">
      <c r="AH832" s="1">
        <f t="shared" si="107"/>
        <v>828</v>
      </c>
      <c r="AI832" s="2">
        <f t="shared" si="105"/>
        <v>100</v>
      </c>
      <c r="AJ832" s="2">
        <f t="shared" si="106"/>
        <v>4.99868837074146</v>
      </c>
      <c r="AK832" s="41">
        <f t="shared" si="102"/>
        <v>0</v>
      </c>
      <c r="AL832" s="2">
        <f t="shared" si="103"/>
        <v>-99</v>
      </c>
      <c r="AM832" s="41">
        <f t="shared" si="104"/>
        <v>-99</v>
      </c>
      <c r="AN832" s="26">
        <f t="shared" si="108"/>
        <v>93.00131162925854</v>
      </c>
    </row>
    <row r="833" spans="34:40" ht="12.75">
      <c r="AH833" s="1">
        <f t="shared" si="107"/>
        <v>829</v>
      </c>
      <c r="AI833" s="2">
        <f t="shared" si="105"/>
        <v>100</v>
      </c>
      <c r="AJ833" s="2">
        <f t="shared" si="106"/>
        <v>4.99868837074146</v>
      </c>
      <c r="AK833" s="41">
        <f t="shared" si="102"/>
        <v>0</v>
      </c>
      <c r="AL833" s="2">
        <f t="shared" si="103"/>
        <v>-99</v>
      </c>
      <c r="AM833" s="41">
        <f t="shared" si="104"/>
        <v>-99</v>
      </c>
      <c r="AN833" s="26">
        <f t="shared" si="108"/>
        <v>93.00131162925854</v>
      </c>
    </row>
    <row r="834" spans="34:40" ht="12.75">
      <c r="AH834" s="1">
        <f t="shared" si="107"/>
        <v>830</v>
      </c>
      <c r="AI834" s="2">
        <f t="shared" si="105"/>
        <v>100</v>
      </c>
      <c r="AJ834" s="2">
        <f t="shared" si="106"/>
        <v>4.99868837074146</v>
      </c>
      <c r="AK834" s="41">
        <f t="shared" si="102"/>
        <v>0</v>
      </c>
      <c r="AL834" s="2">
        <f t="shared" si="103"/>
        <v>-99</v>
      </c>
      <c r="AM834" s="41">
        <f t="shared" si="104"/>
        <v>-99</v>
      </c>
      <c r="AN834" s="26">
        <f t="shared" si="108"/>
        <v>93.00131162925854</v>
      </c>
    </row>
    <row r="835" spans="34:40" ht="12.75">
      <c r="AH835" s="1">
        <f t="shared" si="107"/>
        <v>831</v>
      </c>
      <c r="AI835" s="2">
        <f t="shared" si="105"/>
        <v>100</v>
      </c>
      <c r="AJ835" s="2">
        <f t="shared" si="106"/>
        <v>4.99868837074146</v>
      </c>
      <c r="AK835" s="41">
        <f t="shared" si="102"/>
        <v>0</v>
      </c>
      <c r="AL835" s="2">
        <f t="shared" si="103"/>
        <v>-99</v>
      </c>
      <c r="AM835" s="41">
        <f t="shared" si="104"/>
        <v>-99</v>
      </c>
      <c r="AN835" s="26">
        <f t="shared" si="108"/>
        <v>93.00131162925854</v>
      </c>
    </row>
    <row r="836" spans="34:40" ht="12.75">
      <c r="AH836" s="1">
        <f t="shared" si="107"/>
        <v>832</v>
      </c>
      <c r="AI836" s="2">
        <f t="shared" si="105"/>
        <v>100</v>
      </c>
      <c r="AJ836" s="2">
        <f t="shared" si="106"/>
        <v>4.99868837074146</v>
      </c>
      <c r="AK836" s="41">
        <f aca="true" t="shared" si="109" ref="AK836:AK899">IF(AJ836&gt;=ha,-Dif_t*(ka*SQRT(AJ836-ha)+kb*SQRT(AJ836-hb)),IF(AJ836&gt;=hb,-Dif_t*kb*SQRT(AJ836-hb),0))</f>
        <v>0</v>
      </c>
      <c r="AL836" s="2">
        <f aca="true" t="shared" si="110" ref="AL836:AL899">IF(OR(AJ836=9999,AJ836&lt;=ha),-99,SQRT(2*g*(AJ836-ha)))</f>
        <v>-99</v>
      </c>
      <c r="AM836" s="41">
        <f aca="true" t="shared" si="111" ref="AM836:AM899">IF(OR(AJ836=9999,AJ836&lt;=hb),-99,SQRT(2*g*(AJ836-hb)))</f>
        <v>-99</v>
      </c>
      <c r="AN836" s="26">
        <f t="shared" si="108"/>
        <v>93.00131162925854</v>
      </c>
    </row>
    <row r="837" spans="34:40" ht="12.75">
      <c r="AH837" s="1">
        <f t="shared" si="107"/>
        <v>833</v>
      </c>
      <c r="AI837" s="2">
        <f aca="true" t="shared" si="112" ref="AI837:AI900">IF(AI836+Dif_t&gt;100,100,IF(AI836&lt;10,AI836+AJ$2,AI836+Dif_t))</f>
        <v>100</v>
      </c>
      <c r="AJ837" s="2">
        <f aca="true" t="shared" si="113" ref="AJ837:AJ900">IF(OR(AJ836=0,AJ836=9999),9999,IF(AJ836+AK836&lt;0,0,AJ836+AK836))</f>
        <v>4.99868837074146</v>
      </c>
      <c r="AK837" s="41">
        <f t="shared" si="109"/>
        <v>0</v>
      </c>
      <c r="AL837" s="2">
        <f t="shared" si="110"/>
        <v>-99</v>
      </c>
      <c r="AM837" s="41">
        <f t="shared" si="111"/>
        <v>-99</v>
      </c>
      <c r="AN837" s="26">
        <f t="shared" si="108"/>
        <v>93.00131162925854</v>
      </c>
    </row>
    <row r="838" spans="34:40" ht="12.75">
      <c r="AH838" s="1">
        <f aca="true" t="shared" si="114" ref="AH838:AH901">AH837+1</f>
        <v>834</v>
      </c>
      <c r="AI838" s="2">
        <f t="shared" si="112"/>
        <v>100</v>
      </c>
      <c r="AJ838" s="2">
        <f t="shared" si="113"/>
        <v>4.99868837074146</v>
      </c>
      <c r="AK838" s="41">
        <f t="shared" si="109"/>
        <v>0</v>
      </c>
      <c r="AL838" s="2">
        <f t="shared" si="110"/>
        <v>-99</v>
      </c>
      <c r="AM838" s="41">
        <f t="shared" si="111"/>
        <v>-99</v>
      </c>
      <c r="AN838" s="26">
        <f aca="true" t="shared" si="115" ref="AN838:AN901">IF(OR(AJ838=0,AJ838=9999),AN837+1,AJ$4-AJ838)</f>
        <v>93.00131162925854</v>
      </c>
    </row>
    <row r="839" spans="34:40" ht="12.75">
      <c r="AH839" s="1">
        <f t="shared" si="114"/>
        <v>835</v>
      </c>
      <c r="AI839" s="2">
        <f t="shared" si="112"/>
        <v>100</v>
      </c>
      <c r="AJ839" s="2">
        <f t="shared" si="113"/>
        <v>4.99868837074146</v>
      </c>
      <c r="AK839" s="41">
        <f t="shared" si="109"/>
        <v>0</v>
      </c>
      <c r="AL839" s="2">
        <f t="shared" si="110"/>
        <v>-99</v>
      </c>
      <c r="AM839" s="41">
        <f t="shared" si="111"/>
        <v>-99</v>
      </c>
      <c r="AN839" s="26">
        <f t="shared" si="115"/>
        <v>93.00131162925854</v>
      </c>
    </row>
    <row r="840" spans="34:40" ht="12.75">
      <c r="AH840" s="1">
        <f t="shared" si="114"/>
        <v>836</v>
      </c>
      <c r="AI840" s="2">
        <f t="shared" si="112"/>
        <v>100</v>
      </c>
      <c r="AJ840" s="2">
        <f t="shared" si="113"/>
        <v>4.99868837074146</v>
      </c>
      <c r="AK840" s="41">
        <f t="shared" si="109"/>
        <v>0</v>
      </c>
      <c r="AL840" s="2">
        <f t="shared" si="110"/>
        <v>-99</v>
      </c>
      <c r="AM840" s="41">
        <f t="shared" si="111"/>
        <v>-99</v>
      </c>
      <c r="AN840" s="26">
        <f t="shared" si="115"/>
        <v>93.00131162925854</v>
      </c>
    </row>
    <row r="841" spans="34:40" ht="12.75">
      <c r="AH841" s="1">
        <f t="shared" si="114"/>
        <v>837</v>
      </c>
      <c r="AI841" s="2">
        <f t="shared" si="112"/>
        <v>100</v>
      </c>
      <c r="AJ841" s="2">
        <f t="shared" si="113"/>
        <v>4.99868837074146</v>
      </c>
      <c r="AK841" s="41">
        <f t="shared" si="109"/>
        <v>0</v>
      </c>
      <c r="AL841" s="2">
        <f t="shared" si="110"/>
        <v>-99</v>
      </c>
      <c r="AM841" s="41">
        <f t="shared" si="111"/>
        <v>-99</v>
      </c>
      <c r="AN841" s="26">
        <f t="shared" si="115"/>
        <v>93.00131162925854</v>
      </c>
    </row>
    <row r="842" spans="34:40" ht="12.75">
      <c r="AH842" s="1">
        <f t="shared" si="114"/>
        <v>838</v>
      </c>
      <c r="AI842" s="2">
        <f t="shared" si="112"/>
        <v>100</v>
      </c>
      <c r="AJ842" s="2">
        <f t="shared" si="113"/>
        <v>4.99868837074146</v>
      </c>
      <c r="AK842" s="41">
        <f t="shared" si="109"/>
        <v>0</v>
      </c>
      <c r="AL842" s="2">
        <f t="shared" si="110"/>
        <v>-99</v>
      </c>
      <c r="AM842" s="41">
        <f t="shared" si="111"/>
        <v>-99</v>
      </c>
      <c r="AN842" s="26">
        <f t="shared" si="115"/>
        <v>93.00131162925854</v>
      </c>
    </row>
    <row r="843" spans="34:40" ht="12.75">
      <c r="AH843" s="1">
        <f t="shared" si="114"/>
        <v>839</v>
      </c>
      <c r="AI843" s="2">
        <f t="shared" si="112"/>
        <v>100</v>
      </c>
      <c r="AJ843" s="2">
        <f t="shared" si="113"/>
        <v>4.99868837074146</v>
      </c>
      <c r="AK843" s="41">
        <f t="shared" si="109"/>
        <v>0</v>
      </c>
      <c r="AL843" s="2">
        <f t="shared" si="110"/>
        <v>-99</v>
      </c>
      <c r="AM843" s="41">
        <f t="shared" si="111"/>
        <v>-99</v>
      </c>
      <c r="AN843" s="26">
        <f t="shared" si="115"/>
        <v>93.00131162925854</v>
      </c>
    </row>
    <row r="844" spans="34:40" ht="12.75">
      <c r="AH844" s="1">
        <f t="shared" si="114"/>
        <v>840</v>
      </c>
      <c r="AI844" s="2">
        <f t="shared" si="112"/>
        <v>100</v>
      </c>
      <c r="AJ844" s="2">
        <f t="shared" si="113"/>
        <v>4.99868837074146</v>
      </c>
      <c r="AK844" s="41">
        <f t="shared" si="109"/>
        <v>0</v>
      </c>
      <c r="AL844" s="2">
        <f t="shared" si="110"/>
        <v>-99</v>
      </c>
      <c r="AM844" s="41">
        <f t="shared" si="111"/>
        <v>-99</v>
      </c>
      <c r="AN844" s="26">
        <f t="shared" si="115"/>
        <v>93.00131162925854</v>
      </c>
    </row>
    <row r="845" spans="34:40" ht="12.75">
      <c r="AH845" s="1">
        <f t="shared" si="114"/>
        <v>841</v>
      </c>
      <c r="AI845" s="2">
        <f t="shared" si="112"/>
        <v>100</v>
      </c>
      <c r="AJ845" s="2">
        <f t="shared" si="113"/>
        <v>4.99868837074146</v>
      </c>
      <c r="AK845" s="41">
        <f t="shared" si="109"/>
        <v>0</v>
      </c>
      <c r="AL845" s="2">
        <f t="shared" si="110"/>
        <v>-99</v>
      </c>
      <c r="AM845" s="41">
        <f t="shared" si="111"/>
        <v>-99</v>
      </c>
      <c r="AN845" s="26">
        <f t="shared" si="115"/>
        <v>93.00131162925854</v>
      </c>
    </row>
    <row r="846" spans="34:40" ht="12.75">
      <c r="AH846" s="1">
        <f t="shared" si="114"/>
        <v>842</v>
      </c>
      <c r="AI846" s="2">
        <f t="shared" si="112"/>
        <v>100</v>
      </c>
      <c r="AJ846" s="2">
        <f t="shared" si="113"/>
        <v>4.99868837074146</v>
      </c>
      <c r="AK846" s="41">
        <f t="shared" si="109"/>
        <v>0</v>
      </c>
      <c r="AL846" s="2">
        <f t="shared" si="110"/>
        <v>-99</v>
      </c>
      <c r="AM846" s="41">
        <f t="shared" si="111"/>
        <v>-99</v>
      </c>
      <c r="AN846" s="26">
        <f t="shared" si="115"/>
        <v>93.00131162925854</v>
      </c>
    </row>
    <row r="847" spans="34:40" ht="12.75">
      <c r="AH847" s="1">
        <f t="shared" si="114"/>
        <v>843</v>
      </c>
      <c r="AI847" s="2">
        <f t="shared" si="112"/>
        <v>100</v>
      </c>
      <c r="AJ847" s="2">
        <f t="shared" si="113"/>
        <v>4.99868837074146</v>
      </c>
      <c r="AK847" s="41">
        <f t="shared" si="109"/>
        <v>0</v>
      </c>
      <c r="AL847" s="2">
        <f t="shared" si="110"/>
        <v>-99</v>
      </c>
      <c r="AM847" s="41">
        <f t="shared" si="111"/>
        <v>-99</v>
      </c>
      <c r="AN847" s="26">
        <f t="shared" si="115"/>
        <v>93.00131162925854</v>
      </c>
    </row>
    <row r="848" spans="34:40" ht="12.75">
      <c r="AH848" s="1">
        <f t="shared" si="114"/>
        <v>844</v>
      </c>
      <c r="AI848" s="2">
        <f t="shared" si="112"/>
        <v>100</v>
      </c>
      <c r="AJ848" s="2">
        <f t="shared" si="113"/>
        <v>4.99868837074146</v>
      </c>
      <c r="AK848" s="41">
        <f t="shared" si="109"/>
        <v>0</v>
      </c>
      <c r="AL848" s="2">
        <f t="shared" si="110"/>
        <v>-99</v>
      </c>
      <c r="AM848" s="41">
        <f t="shared" si="111"/>
        <v>-99</v>
      </c>
      <c r="AN848" s="26">
        <f t="shared" si="115"/>
        <v>93.00131162925854</v>
      </c>
    </row>
    <row r="849" spans="34:40" ht="12.75">
      <c r="AH849" s="1">
        <f t="shared" si="114"/>
        <v>845</v>
      </c>
      <c r="AI849" s="2">
        <f t="shared" si="112"/>
        <v>100</v>
      </c>
      <c r="AJ849" s="2">
        <f t="shared" si="113"/>
        <v>4.99868837074146</v>
      </c>
      <c r="AK849" s="41">
        <f t="shared" si="109"/>
        <v>0</v>
      </c>
      <c r="AL849" s="2">
        <f t="shared" si="110"/>
        <v>-99</v>
      </c>
      <c r="AM849" s="41">
        <f t="shared" si="111"/>
        <v>-99</v>
      </c>
      <c r="AN849" s="26">
        <f t="shared" si="115"/>
        <v>93.00131162925854</v>
      </c>
    </row>
    <row r="850" spans="34:40" ht="12.75">
      <c r="AH850" s="1">
        <f t="shared" si="114"/>
        <v>846</v>
      </c>
      <c r="AI850" s="2">
        <f t="shared" si="112"/>
        <v>100</v>
      </c>
      <c r="AJ850" s="2">
        <f t="shared" si="113"/>
        <v>4.99868837074146</v>
      </c>
      <c r="AK850" s="41">
        <f t="shared" si="109"/>
        <v>0</v>
      </c>
      <c r="AL850" s="2">
        <f t="shared" si="110"/>
        <v>-99</v>
      </c>
      <c r="AM850" s="41">
        <f t="shared" si="111"/>
        <v>-99</v>
      </c>
      <c r="AN850" s="26">
        <f t="shared" si="115"/>
        <v>93.00131162925854</v>
      </c>
    </row>
    <row r="851" spans="34:40" ht="12.75">
      <c r="AH851" s="1">
        <f t="shared" si="114"/>
        <v>847</v>
      </c>
      <c r="AI851" s="2">
        <f t="shared" si="112"/>
        <v>100</v>
      </c>
      <c r="AJ851" s="2">
        <f t="shared" si="113"/>
        <v>4.99868837074146</v>
      </c>
      <c r="AK851" s="41">
        <f t="shared" si="109"/>
        <v>0</v>
      </c>
      <c r="AL851" s="2">
        <f t="shared" si="110"/>
        <v>-99</v>
      </c>
      <c r="AM851" s="41">
        <f t="shared" si="111"/>
        <v>-99</v>
      </c>
      <c r="AN851" s="26">
        <f t="shared" si="115"/>
        <v>93.00131162925854</v>
      </c>
    </row>
    <row r="852" spans="34:40" ht="12.75">
      <c r="AH852" s="1">
        <f t="shared" si="114"/>
        <v>848</v>
      </c>
      <c r="AI852" s="2">
        <f t="shared" si="112"/>
        <v>100</v>
      </c>
      <c r="AJ852" s="2">
        <f t="shared" si="113"/>
        <v>4.99868837074146</v>
      </c>
      <c r="AK852" s="41">
        <f t="shared" si="109"/>
        <v>0</v>
      </c>
      <c r="AL852" s="2">
        <f t="shared" si="110"/>
        <v>-99</v>
      </c>
      <c r="AM852" s="41">
        <f t="shared" si="111"/>
        <v>-99</v>
      </c>
      <c r="AN852" s="26">
        <f t="shared" si="115"/>
        <v>93.00131162925854</v>
      </c>
    </row>
    <row r="853" spans="34:40" ht="12.75">
      <c r="AH853" s="1">
        <f t="shared" si="114"/>
        <v>849</v>
      </c>
      <c r="AI853" s="2">
        <f t="shared" si="112"/>
        <v>100</v>
      </c>
      <c r="AJ853" s="2">
        <f t="shared" si="113"/>
        <v>4.99868837074146</v>
      </c>
      <c r="AK853" s="41">
        <f t="shared" si="109"/>
        <v>0</v>
      </c>
      <c r="AL853" s="2">
        <f t="shared" si="110"/>
        <v>-99</v>
      </c>
      <c r="AM853" s="41">
        <f t="shared" si="111"/>
        <v>-99</v>
      </c>
      <c r="AN853" s="26">
        <f t="shared" si="115"/>
        <v>93.00131162925854</v>
      </c>
    </row>
    <row r="854" spans="34:40" ht="12.75">
      <c r="AH854" s="1">
        <f t="shared" si="114"/>
        <v>850</v>
      </c>
      <c r="AI854" s="2">
        <f t="shared" si="112"/>
        <v>100</v>
      </c>
      <c r="AJ854" s="2">
        <f t="shared" si="113"/>
        <v>4.99868837074146</v>
      </c>
      <c r="AK854" s="41">
        <f t="shared" si="109"/>
        <v>0</v>
      </c>
      <c r="AL854" s="2">
        <f t="shared" si="110"/>
        <v>-99</v>
      </c>
      <c r="AM854" s="41">
        <f t="shared" si="111"/>
        <v>-99</v>
      </c>
      <c r="AN854" s="26">
        <f t="shared" si="115"/>
        <v>93.00131162925854</v>
      </c>
    </row>
    <row r="855" spans="34:40" ht="12.75">
      <c r="AH855" s="1">
        <f t="shared" si="114"/>
        <v>851</v>
      </c>
      <c r="AI855" s="2">
        <f t="shared" si="112"/>
        <v>100</v>
      </c>
      <c r="AJ855" s="2">
        <f t="shared" si="113"/>
        <v>4.99868837074146</v>
      </c>
      <c r="AK855" s="41">
        <f t="shared" si="109"/>
        <v>0</v>
      </c>
      <c r="AL855" s="2">
        <f t="shared" si="110"/>
        <v>-99</v>
      </c>
      <c r="AM855" s="41">
        <f t="shared" si="111"/>
        <v>-99</v>
      </c>
      <c r="AN855" s="26">
        <f t="shared" si="115"/>
        <v>93.00131162925854</v>
      </c>
    </row>
    <row r="856" spans="34:40" ht="12.75">
      <c r="AH856" s="1">
        <f t="shared" si="114"/>
        <v>852</v>
      </c>
      <c r="AI856" s="2">
        <f t="shared" si="112"/>
        <v>100</v>
      </c>
      <c r="AJ856" s="2">
        <f t="shared" si="113"/>
        <v>4.99868837074146</v>
      </c>
      <c r="AK856" s="41">
        <f t="shared" si="109"/>
        <v>0</v>
      </c>
      <c r="AL856" s="2">
        <f t="shared" si="110"/>
        <v>-99</v>
      </c>
      <c r="AM856" s="41">
        <f t="shared" si="111"/>
        <v>-99</v>
      </c>
      <c r="AN856" s="26">
        <f t="shared" si="115"/>
        <v>93.00131162925854</v>
      </c>
    </row>
    <row r="857" spans="34:40" ht="12.75">
      <c r="AH857" s="1">
        <f t="shared" si="114"/>
        <v>853</v>
      </c>
      <c r="AI857" s="2">
        <f t="shared" si="112"/>
        <v>100</v>
      </c>
      <c r="AJ857" s="2">
        <f t="shared" si="113"/>
        <v>4.99868837074146</v>
      </c>
      <c r="AK857" s="41">
        <f t="shared" si="109"/>
        <v>0</v>
      </c>
      <c r="AL857" s="2">
        <f t="shared" si="110"/>
        <v>-99</v>
      </c>
      <c r="AM857" s="41">
        <f t="shared" si="111"/>
        <v>-99</v>
      </c>
      <c r="AN857" s="26">
        <f t="shared" si="115"/>
        <v>93.00131162925854</v>
      </c>
    </row>
    <row r="858" spans="34:40" ht="12.75">
      <c r="AH858" s="1">
        <f t="shared" si="114"/>
        <v>854</v>
      </c>
      <c r="AI858" s="2">
        <f t="shared" si="112"/>
        <v>100</v>
      </c>
      <c r="AJ858" s="2">
        <f t="shared" si="113"/>
        <v>4.99868837074146</v>
      </c>
      <c r="AK858" s="41">
        <f t="shared" si="109"/>
        <v>0</v>
      </c>
      <c r="AL858" s="2">
        <f t="shared" si="110"/>
        <v>-99</v>
      </c>
      <c r="AM858" s="41">
        <f t="shared" si="111"/>
        <v>-99</v>
      </c>
      <c r="AN858" s="26">
        <f t="shared" si="115"/>
        <v>93.00131162925854</v>
      </c>
    </row>
    <row r="859" spans="34:40" ht="12.75">
      <c r="AH859" s="1">
        <f t="shared" si="114"/>
        <v>855</v>
      </c>
      <c r="AI859" s="2">
        <f t="shared" si="112"/>
        <v>100</v>
      </c>
      <c r="AJ859" s="2">
        <f t="shared" si="113"/>
        <v>4.99868837074146</v>
      </c>
      <c r="AK859" s="41">
        <f t="shared" si="109"/>
        <v>0</v>
      </c>
      <c r="AL859" s="2">
        <f t="shared" si="110"/>
        <v>-99</v>
      </c>
      <c r="AM859" s="41">
        <f t="shared" si="111"/>
        <v>-99</v>
      </c>
      <c r="AN859" s="26">
        <f t="shared" si="115"/>
        <v>93.00131162925854</v>
      </c>
    </row>
    <row r="860" spans="34:40" ht="12.75">
      <c r="AH860" s="1">
        <f t="shared" si="114"/>
        <v>856</v>
      </c>
      <c r="AI860" s="2">
        <f t="shared" si="112"/>
        <v>100</v>
      </c>
      <c r="AJ860" s="2">
        <f t="shared" si="113"/>
        <v>4.99868837074146</v>
      </c>
      <c r="AK860" s="41">
        <f t="shared" si="109"/>
        <v>0</v>
      </c>
      <c r="AL860" s="2">
        <f t="shared" si="110"/>
        <v>-99</v>
      </c>
      <c r="AM860" s="41">
        <f t="shared" si="111"/>
        <v>-99</v>
      </c>
      <c r="AN860" s="26">
        <f t="shared" si="115"/>
        <v>93.00131162925854</v>
      </c>
    </row>
    <row r="861" spans="34:40" ht="12.75">
      <c r="AH861" s="1">
        <f t="shared" si="114"/>
        <v>857</v>
      </c>
      <c r="AI861" s="2">
        <f t="shared" si="112"/>
        <v>100</v>
      </c>
      <c r="AJ861" s="2">
        <f t="shared" si="113"/>
        <v>4.99868837074146</v>
      </c>
      <c r="AK861" s="41">
        <f t="shared" si="109"/>
        <v>0</v>
      </c>
      <c r="AL861" s="2">
        <f t="shared" si="110"/>
        <v>-99</v>
      </c>
      <c r="AM861" s="41">
        <f t="shared" si="111"/>
        <v>-99</v>
      </c>
      <c r="AN861" s="26">
        <f t="shared" si="115"/>
        <v>93.00131162925854</v>
      </c>
    </row>
    <row r="862" spans="34:40" ht="12.75">
      <c r="AH862" s="1">
        <f t="shared" si="114"/>
        <v>858</v>
      </c>
      <c r="AI862" s="2">
        <f t="shared" si="112"/>
        <v>100</v>
      </c>
      <c r="AJ862" s="2">
        <f t="shared" si="113"/>
        <v>4.99868837074146</v>
      </c>
      <c r="AK862" s="41">
        <f t="shared" si="109"/>
        <v>0</v>
      </c>
      <c r="AL862" s="2">
        <f t="shared" si="110"/>
        <v>-99</v>
      </c>
      <c r="AM862" s="41">
        <f t="shared" si="111"/>
        <v>-99</v>
      </c>
      <c r="AN862" s="26">
        <f t="shared" si="115"/>
        <v>93.00131162925854</v>
      </c>
    </row>
    <row r="863" spans="34:40" ht="12.75">
      <c r="AH863" s="1">
        <f t="shared" si="114"/>
        <v>859</v>
      </c>
      <c r="AI863" s="2">
        <f t="shared" si="112"/>
        <v>100</v>
      </c>
      <c r="AJ863" s="2">
        <f t="shared" si="113"/>
        <v>4.99868837074146</v>
      </c>
      <c r="AK863" s="41">
        <f t="shared" si="109"/>
        <v>0</v>
      </c>
      <c r="AL863" s="2">
        <f t="shared" si="110"/>
        <v>-99</v>
      </c>
      <c r="AM863" s="41">
        <f t="shared" si="111"/>
        <v>-99</v>
      </c>
      <c r="AN863" s="26">
        <f t="shared" si="115"/>
        <v>93.00131162925854</v>
      </c>
    </row>
    <row r="864" spans="34:40" ht="12.75">
      <c r="AH864" s="1">
        <f t="shared" si="114"/>
        <v>860</v>
      </c>
      <c r="AI864" s="2">
        <f t="shared" si="112"/>
        <v>100</v>
      </c>
      <c r="AJ864" s="2">
        <f t="shared" si="113"/>
        <v>4.99868837074146</v>
      </c>
      <c r="AK864" s="41">
        <f t="shared" si="109"/>
        <v>0</v>
      </c>
      <c r="AL864" s="2">
        <f t="shared" si="110"/>
        <v>-99</v>
      </c>
      <c r="AM864" s="41">
        <f t="shared" si="111"/>
        <v>-99</v>
      </c>
      <c r="AN864" s="26">
        <f t="shared" si="115"/>
        <v>93.00131162925854</v>
      </c>
    </row>
    <row r="865" spans="34:40" ht="12.75">
      <c r="AH865" s="1">
        <f t="shared" si="114"/>
        <v>861</v>
      </c>
      <c r="AI865" s="2">
        <f t="shared" si="112"/>
        <v>100</v>
      </c>
      <c r="AJ865" s="2">
        <f t="shared" si="113"/>
        <v>4.99868837074146</v>
      </c>
      <c r="AK865" s="41">
        <f t="shared" si="109"/>
        <v>0</v>
      </c>
      <c r="AL865" s="2">
        <f t="shared" si="110"/>
        <v>-99</v>
      </c>
      <c r="AM865" s="41">
        <f t="shared" si="111"/>
        <v>-99</v>
      </c>
      <c r="AN865" s="26">
        <f t="shared" si="115"/>
        <v>93.00131162925854</v>
      </c>
    </row>
    <row r="866" spans="34:40" ht="12.75">
      <c r="AH866" s="1">
        <f t="shared" si="114"/>
        <v>862</v>
      </c>
      <c r="AI866" s="2">
        <f t="shared" si="112"/>
        <v>100</v>
      </c>
      <c r="AJ866" s="2">
        <f t="shared" si="113"/>
        <v>4.99868837074146</v>
      </c>
      <c r="AK866" s="41">
        <f t="shared" si="109"/>
        <v>0</v>
      </c>
      <c r="AL866" s="2">
        <f t="shared" si="110"/>
        <v>-99</v>
      </c>
      <c r="AM866" s="41">
        <f t="shared" si="111"/>
        <v>-99</v>
      </c>
      <c r="AN866" s="26">
        <f t="shared" si="115"/>
        <v>93.00131162925854</v>
      </c>
    </row>
    <row r="867" spans="34:40" ht="12.75">
      <c r="AH867" s="1">
        <f t="shared" si="114"/>
        <v>863</v>
      </c>
      <c r="AI867" s="2">
        <f t="shared" si="112"/>
        <v>100</v>
      </c>
      <c r="AJ867" s="2">
        <f t="shared" si="113"/>
        <v>4.99868837074146</v>
      </c>
      <c r="AK867" s="41">
        <f t="shared" si="109"/>
        <v>0</v>
      </c>
      <c r="AL867" s="2">
        <f t="shared" si="110"/>
        <v>-99</v>
      </c>
      <c r="AM867" s="41">
        <f t="shared" si="111"/>
        <v>-99</v>
      </c>
      <c r="AN867" s="26">
        <f t="shared" si="115"/>
        <v>93.00131162925854</v>
      </c>
    </row>
    <row r="868" spans="34:40" ht="12.75">
      <c r="AH868" s="1">
        <f t="shared" si="114"/>
        <v>864</v>
      </c>
      <c r="AI868" s="2">
        <f t="shared" si="112"/>
        <v>100</v>
      </c>
      <c r="AJ868" s="2">
        <f t="shared" si="113"/>
        <v>4.99868837074146</v>
      </c>
      <c r="AK868" s="41">
        <f t="shared" si="109"/>
        <v>0</v>
      </c>
      <c r="AL868" s="2">
        <f t="shared" si="110"/>
        <v>-99</v>
      </c>
      <c r="AM868" s="41">
        <f t="shared" si="111"/>
        <v>-99</v>
      </c>
      <c r="AN868" s="26">
        <f t="shared" si="115"/>
        <v>93.00131162925854</v>
      </c>
    </row>
    <row r="869" spans="34:40" ht="12.75">
      <c r="AH869" s="1">
        <f t="shared" si="114"/>
        <v>865</v>
      </c>
      <c r="AI869" s="2">
        <f t="shared" si="112"/>
        <v>100</v>
      </c>
      <c r="AJ869" s="2">
        <f t="shared" si="113"/>
        <v>4.99868837074146</v>
      </c>
      <c r="AK869" s="41">
        <f t="shared" si="109"/>
        <v>0</v>
      </c>
      <c r="AL869" s="2">
        <f t="shared" si="110"/>
        <v>-99</v>
      </c>
      <c r="AM869" s="41">
        <f t="shared" si="111"/>
        <v>-99</v>
      </c>
      <c r="AN869" s="26">
        <f t="shared" si="115"/>
        <v>93.00131162925854</v>
      </c>
    </row>
    <row r="870" spans="34:40" ht="12.75">
      <c r="AH870" s="1">
        <f t="shared" si="114"/>
        <v>866</v>
      </c>
      <c r="AI870" s="2">
        <f t="shared" si="112"/>
        <v>100</v>
      </c>
      <c r="AJ870" s="2">
        <f t="shared" si="113"/>
        <v>4.99868837074146</v>
      </c>
      <c r="AK870" s="41">
        <f t="shared" si="109"/>
        <v>0</v>
      </c>
      <c r="AL870" s="2">
        <f t="shared" si="110"/>
        <v>-99</v>
      </c>
      <c r="AM870" s="41">
        <f t="shared" si="111"/>
        <v>-99</v>
      </c>
      <c r="AN870" s="26">
        <f t="shared" si="115"/>
        <v>93.00131162925854</v>
      </c>
    </row>
    <row r="871" spans="34:40" ht="12.75">
      <c r="AH871" s="1">
        <f t="shared" si="114"/>
        <v>867</v>
      </c>
      <c r="AI871" s="2">
        <f t="shared" si="112"/>
        <v>100</v>
      </c>
      <c r="AJ871" s="2">
        <f t="shared" si="113"/>
        <v>4.99868837074146</v>
      </c>
      <c r="AK871" s="41">
        <f t="shared" si="109"/>
        <v>0</v>
      </c>
      <c r="AL871" s="2">
        <f t="shared" si="110"/>
        <v>-99</v>
      </c>
      <c r="AM871" s="41">
        <f t="shared" si="111"/>
        <v>-99</v>
      </c>
      <c r="AN871" s="26">
        <f t="shared" si="115"/>
        <v>93.00131162925854</v>
      </c>
    </row>
    <row r="872" spans="34:40" ht="12.75">
      <c r="AH872" s="1">
        <f t="shared" si="114"/>
        <v>868</v>
      </c>
      <c r="AI872" s="2">
        <f t="shared" si="112"/>
        <v>100</v>
      </c>
      <c r="AJ872" s="2">
        <f t="shared" si="113"/>
        <v>4.99868837074146</v>
      </c>
      <c r="AK872" s="41">
        <f t="shared" si="109"/>
        <v>0</v>
      </c>
      <c r="AL872" s="2">
        <f t="shared" si="110"/>
        <v>-99</v>
      </c>
      <c r="AM872" s="41">
        <f t="shared" si="111"/>
        <v>-99</v>
      </c>
      <c r="AN872" s="26">
        <f t="shared" si="115"/>
        <v>93.00131162925854</v>
      </c>
    </row>
    <row r="873" spans="34:40" ht="12.75">
      <c r="AH873" s="1">
        <f t="shared" si="114"/>
        <v>869</v>
      </c>
      <c r="AI873" s="2">
        <f t="shared" si="112"/>
        <v>100</v>
      </c>
      <c r="AJ873" s="2">
        <f t="shared" si="113"/>
        <v>4.99868837074146</v>
      </c>
      <c r="AK873" s="41">
        <f t="shared" si="109"/>
        <v>0</v>
      </c>
      <c r="AL873" s="2">
        <f t="shared" si="110"/>
        <v>-99</v>
      </c>
      <c r="AM873" s="41">
        <f t="shared" si="111"/>
        <v>-99</v>
      </c>
      <c r="AN873" s="26">
        <f t="shared" si="115"/>
        <v>93.00131162925854</v>
      </c>
    </row>
    <row r="874" spans="34:40" ht="12.75">
      <c r="AH874" s="1">
        <f t="shared" si="114"/>
        <v>870</v>
      </c>
      <c r="AI874" s="2">
        <f t="shared" si="112"/>
        <v>100</v>
      </c>
      <c r="AJ874" s="2">
        <f t="shared" si="113"/>
        <v>4.99868837074146</v>
      </c>
      <c r="AK874" s="41">
        <f t="shared" si="109"/>
        <v>0</v>
      </c>
      <c r="AL874" s="2">
        <f t="shared" si="110"/>
        <v>-99</v>
      </c>
      <c r="AM874" s="41">
        <f t="shared" si="111"/>
        <v>-99</v>
      </c>
      <c r="AN874" s="26">
        <f t="shared" si="115"/>
        <v>93.00131162925854</v>
      </c>
    </row>
    <row r="875" spans="34:40" ht="12.75">
      <c r="AH875" s="1">
        <f t="shared" si="114"/>
        <v>871</v>
      </c>
      <c r="AI875" s="2">
        <f t="shared" si="112"/>
        <v>100</v>
      </c>
      <c r="AJ875" s="2">
        <f t="shared" si="113"/>
        <v>4.99868837074146</v>
      </c>
      <c r="AK875" s="41">
        <f t="shared" si="109"/>
        <v>0</v>
      </c>
      <c r="AL875" s="2">
        <f t="shared" si="110"/>
        <v>-99</v>
      </c>
      <c r="AM875" s="41">
        <f t="shared" si="111"/>
        <v>-99</v>
      </c>
      <c r="AN875" s="26">
        <f t="shared" si="115"/>
        <v>93.00131162925854</v>
      </c>
    </row>
    <row r="876" spans="34:40" ht="12.75">
      <c r="AH876" s="1">
        <f t="shared" si="114"/>
        <v>872</v>
      </c>
      <c r="AI876" s="2">
        <f t="shared" si="112"/>
        <v>100</v>
      </c>
      <c r="AJ876" s="2">
        <f t="shared" si="113"/>
        <v>4.99868837074146</v>
      </c>
      <c r="AK876" s="41">
        <f t="shared" si="109"/>
        <v>0</v>
      </c>
      <c r="AL876" s="2">
        <f t="shared" si="110"/>
        <v>-99</v>
      </c>
      <c r="AM876" s="41">
        <f t="shared" si="111"/>
        <v>-99</v>
      </c>
      <c r="AN876" s="26">
        <f t="shared" si="115"/>
        <v>93.00131162925854</v>
      </c>
    </row>
    <row r="877" spans="34:40" ht="12.75">
      <c r="AH877" s="1">
        <f t="shared" si="114"/>
        <v>873</v>
      </c>
      <c r="AI877" s="2">
        <f t="shared" si="112"/>
        <v>100</v>
      </c>
      <c r="AJ877" s="2">
        <f t="shared" si="113"/>
        <v>4.99868837074146</v>
      </c>
      <c r="AK877" s="41">
        <f t="shared" si="109"/>
        <v>0</v>
      </c>
      <c r="AL877" s="2">
        <f t="shared" si="110"/>
        <v>-99</v>
      </c>
      <c r="AM877" s="41">
        <f t="shared" si="111"/>
        <v>-99</v>
      </c>
      <c r="AN877" s="26">
        <f t="shared" si="115"/>
        <v>93.00131162925854</v>
      </c>
    </row>
    <row r="878" spans="34:40" ht="12.75">
      <c r="AH878" s="1">
        <f t="shared" si="114"/>
        <v>874</v>
      </c>
      <c r="AI878" s="2">
        <f t="shared" si="112"/>
        <v>100</v>
      </c>
      <c r="AJ878" s="2">
        <f t="shared" si="113"/>
        <v>4.99868837074146</v>
      </c>
      <c r="AK878" s="41">
        <f t="shared" si="109"/>
        <v>0</v>
      </c>
      <c r="AL878" s="2">
        <f t="shared" si="110"/>
        <v>-99</v>
      </c>
      <c r="AM878" s="41">
        <f t="shared" si="111"/>
        <v>-99</v>
      </c>
      <c r="AN878" s="26">
        <f t="shared" si="115"/>
        <v>93.00131162925854</v>
      </c>
    </row>
    <row r="879" spans="34:40" ht="12.75">
      <c r="AH879" s="1">
        <f t="shared" si="114"/>
        <v>875</v>
      </c>
      <c r="AI879" s="2">
        <f t="shared" si="112"/>
        <v>100</v>
      </c>
      <c r="AJ879" s="2">
        <f t="shared" si="113"/>
        <v>4.99868837074146</v>
      </c>
      <c r="AK879" s="41">
        <f t="shared" si="109"/>
        <v>0</v>
      </c>
      <c r="AL879" s="2">
        <f t="shared" si="110"/>
        <v>-99</v>
      </c>
      <c r="AM879" s="41">
        <f t="shared" si="111"/>
        <v>-99</v>
      </c>
      <c r="AN879" s="26">
        <f t="shared" si="115"/>
        <v>93.00131162925854</v>
      </c>
    </row>
    <row r="880" spans="34:40" ht="12.75">
      <c r="AH880" s="1">
        <f t="shared" si="114"/>
        <v>876</v>
      </c>
      <c r="AI880" s="2">
        <f t="shared" si="112"/>
        <v>100</v>
      </c>
      <c r="AJ880" s="2">
        <f t="shared" si="113"/>
        <v>4.99868837074146</v>
      </c>
      <c r="AK880" s="41">
        <f t="shared" si="109"/>
        <v>0</v>
      </c>
      <c r="AL880" s="2">
        <f t="shared" si="110"/>
        <v>-99</v>
      </c>
      <c r="AM880" s="41">
        <f t="shared" si="111"/>
        <v>-99</v>
      </c>
      <c r="AN880" s="26">
        <f t="shared" si="115"/>
        <v>93.00131162925854</v>
      </c>
    </row>
    <row r="881" spans="34:40" ht="12.75">
      <c r="AH881" s="1">
        <f t="shared" si="114"/>
        <v>877</v>
      </c>
      <c r="AI881" s="2">
        <f t="shared" si="112"/>
        <v>100</v>
      </c>
      <c r="AJ881" s="2">
        <f t="shared" si="113"/>
        <v>4.99868837074146</v>
      </c>
      <c r="AK881" s="41">
        <f t="shared" si="109"/>
        <v>0</v>
      </c>
      <c r="AL881" s="2">
        <f t="shared" si="110"/>
        <v>-99</v>
      </c>
      <c r="AM881" s="41">
        <f t="shared" si="111"/>
        <v>-99</v>
      </c>
      <c r="AN881" s="26">
        <f t="shared" si="115"/>
        <v>93.00131162925854</v>
      </c>
    </row>
    <row r="882" spans="34:40" ht="12.75">
      <c r="AH882" s="1">
        <f t="shared" si="114"/>
        <v>878</v>
      </c>
      <c r="AI882" s="2">
        <f t="shared" si="112"/>
        <v>100</v>
      </c>
      <c r="AJ882" s="2">
        <f t="shared" si="113"/>
        <v>4.99868837074146</v>
      </c>
      <c r="AK882" s="41">
        <f t="shared" si="109"/>
        <v>0</v>
      </c>
      <c r="AL882" s="2">
        <f t="shared" si="110"/>
        <v>-99</v>
      </c>
      <c r="AM882" s="41">
        <f t="shared" si="111"/>
        <v>-99</v>
      </c>
      <c r="AN882" s="26">
        <f t="shared" si="115"/>
        <v>93.00131162925854</v>
      </c>
    </row>
    <row r="883" spans="34:40" ht="12.75">
      <c r="AH883" s="1">
        <f t="shared" si="114"/>
        <v>879</v>
      </c>
      <c r="AI883" s="2">
        <f t="shared" si="112"/>
        <v>100</v>
      </c>
      <c r="AJ883" s="2">
        <f t="shared" si="113"/>
        <v>4.99868837074146</v>
      </c>
      <c r="AK883" s="41">
        <f t="shared" si="109"/>
        <v>0</v>
      </c>
      <c r="AL883" s="2">
        <f t="shared" si="110"/>
        <v>-99</v>
      </c>
      <c r="AM883" s="41">
        <f t="shared" si="111"/>
        <v>-99</v>
      </c>
      <c r="AN883" s="26">
        <f t="shared" si="115"/>
        <v>93.00131162925854</v>
      </c>
    </row>
    <row r="884" spans="34:40" ht="12.75">
      <c r="AH884" s="1">
        <f t="shared" si="114"/>
        <v>880</v>
      </c>
      <c r="AI884" s="2">
        <f t="shared" si="112"/>
        <v>100</v>
      </c>
      <c r="AJ884" s="2">
        <f t="shared" si="113"/>
        <v>4.99868837074146</v>
      </c>
      <c r="AK884" s="41">
        <f t="shared" si="109"/>
        <v>0</v>
      </c>
      <c r="AL884" s="2">
        <f t="shared" si="110"/>
        <v>-99</v>
      </c>
      <c r="AM884" s="41">
        <f t="shared" si="111"/>
        <v>-99</v>
      </c>
      <c r="AN884" s="26">
        <f t="shared" si="115"/>
        <v>93.00131162925854</v>
      </c>
    </row>
    <row r="885" spans="34:40" ht="12.75">
      <c r="AH885" s="1">
        <f t="shared" si="114"/>
        <v>881</v>
      </c>
      <c r="AI885" s="2">
        <f t="shared" si="112"/>
        <v>100</v>
      </c>
      <c r="AJ885" s="2">
        <f t="shared" si="113"/>
        <v>4.99868837074146</v>
      </c>
      <c r="AK885" s="41">
        <f t="shared" si="109"/>
        <v>0</v>
      </c>
      <c r="AL885" s="2">
        <f t="shared" si="110"/>
        <v>-99</v>
      </c>
      <c r="AM885" s="41">
        <f t="shared" si="111"/>
        <v>-99</v>
      </c>
      <c r="AN885" s="26">
        <f t="shared" si="115"/>
        <v>93.00131162925854</v>
      </c>
    </row>
    <row r="886" spans="34:40" ht="12.75">
      <c r="AH886" s="1">
        <f t="shared" si="114"/>
        <v>882</v>
      </c>
      <c r="AI886" s="2">
        <f t="shared" si="112"/>
        <v>100</v>
      </c>
      <c r="AJ886" s="2">
        <f t="shared" si="113"/>
        <v>4.99868837074146</v>
      </c>
      <c r="AK886" s="41">
        <f t="shared" si="109"/>
        <v>0</v>
      </c>
      <c r="AL886" s="2">
        <f t="shared" si="110"/>
        <v>-99</v>
      </c>
      <c r="AM886" s="41">
        <f t="shared" si="111"/>
        <v>-99</v>
      </c>
      <c r="AN886" s="26">
        <f t="shared" si="115"/>
        <v>93.00131162925854</v>
      </c>
    </row>
    <row r="887" spans="34:40" ht="12.75">
      <c r="AH887" s="1">
        <f t="shared" si="114"/>
        <v>883</v>
      </c>
      <c r="AI887" s="2">
        <f t="shared" si="112"/>
        <v>100</v>
      </c>
      <c r="AJ887" s="2">
        <f t="shared" si="113"/>
        <v>4.99868837074146</v>
      </c>
      <c r="AK887" s="41">
        <f t="shared" si="109"/>
        <v>0</v>
      </c>
      <c r="AL887" s="2">
        <f t="shared" si="110"/>
        <v>-99</v>
      </c>
      <c r="AM887" s="41">
        <f t="shared" si="111"/>
        <v>-99</v>
      </c>
      <c r="AN887" s="26">
        <f t="shared" si="115"/>
        <v>93.00131162925854</v>
      </c>
    </row>
    <row r="888" spans="34:40" ht="12.75">
      <c r="AH888" s="1">
        <f t="shared" si="114"/>
        <v>884</v>
      </c>
      <c r="AI888" s="2">
        <f t="shared" si="112"/>
        <v>100</v>
      </c>
      <c r="AJ888" s="2">
        <f t="shared" si="113"/>
        <v>4.99868837074146</v>
      </c>
      <c r="AK888" s="41">
        <f t="shared" si="109"/>
        <v>0</v>
      </c>
      <c r="AL888" s="2">
        <f t="shared" si="110"/>
        <v>-99</v>
      </c>
      <c r="AM888" s="41">
        <f t="shared" si="111"/>
        <v>-99</v>
      </c>
      <c r="AN888" s="26">
        <f t="shared" si="115"/>
        <v>93.00131162925854</v>
      </c>
    </row>
    <row r="889" spans="34:40" ht="12.75">
      <c r="AH889" s="1">
        <f t="shared" si="114"/>
        <v>885</v>
      </c>
      <c r="AI889" s="2">
        <f t="shared" si="112"/>
        <v>100</v>
      </c>
      <c r="AJ889" s="2">
        <f t="shared" si="113"/>
        <v>4.99868837074146</v>
      </c>
      <c r="AK889" s="41">
        <f t="shared" si="109"/>
        <v>0</v>
      </c>
      <c r="AL889" s="2">
        <f t="shared" si="110"/>
        <v>-99</v>
      </c>
      <c r="AM889" s="41">
        <f t="shared" si="111"/>
        <v>-99</v>
      </c>
      <c r="AN889" s="26">
        <f t="shared" si="115"/>
        <v>93.00131162925854</v>
      </c>
    </row>
    <row r="890" spans="34:40" ht="12.75">
      <c r="AH890" s="1">
        <f t="shared" si="114"/>
        <v>886</v>
      </c>
      <c r="AI890" s="2">
        <f t="shared" si="112"/>
        <v>100</v>
      </c>
      <c r="AJ890" s="2">
        <f t="shared" si="113"/>
        <v>4.99868837074146</v>
      </c>
      <c r="AK890" s="41">
        <f t="shared" si="109"/>
        <v>0</v>
      </c>
      <c r="AL890" s="2">
        <f t="shared" si="110"/>
        <v>-99</v>
      </c>
      <c r="AM890" s="41">
        <f t="shared" si="111"/>
        <v>-99</v>
      </c>
      <c r="AN890" s="26">
        <f t="shared" si="115"/>
        <v>93.00131162925854</v>
      </c>
    </row>
    <row r="891" spans="34:40" ht="12.75">
      <c r="AH891" s="1">
        <f t="shared" si="114"/>
        <v>887</v>
      </c>
      <c r="AI891" s="2">
        <f t="shared" si="112"/>
        <v>100</v>
      </c>
      <c r="AJ891" s="2">
        <f t="shared" si="113"/>
        <v>4.99868837074146</v>
      </c>
      <c r="AK891" s="41">
        <f t="shared" si="109"/>
        <v>0</v>
      </c>
      <c r="AL891" s="2">
        <f t="shared" si="110"/>
        <v>-99</v>
      </c>
      <c r="AM891" s="41">
        <f t="shared" si="111"/>
        <v>-99</v>
      </c>
      <c r="AN891" s="26">
        <f t="shared" si="115"/>
        <v>93.00131162925854</v>
      </c>
    </row>
    <row r="892" spans="34:40" ht="12.75">
      <c r="AH892" s="1">
        <f t="shared" si="114"/>
        <v>888</v>
      </c>
      <c r="AI892" s="2">
        <f t="shared" si="112"/>
        <v>100</v>
      </c>
      <c r="AJ892" s="2">
        <f t="shared" si="113"/>
        <v>4.99868837074146</v>
      </c>
      <c r="AK892" s="41">
        <f t="shared" si="109"/>
        <v>0</v>
      </c>
      <c r="AL892" s="2">
        <f t="shared" si="110"/>
        <v>-99</v>
      </c>
      <c r="AM892" s="41">
        <f t="shared" si="111"/>
        <v>-99</v>
      </c>
      <c r="AN892" s="26">
        <f t="shared" si="115"/>
        <v>93.00131162925854</v>
      </c>
    </row>
    <row r="893" spans="34:40" ht="12.75">
      <c r="AH893" s="1">
        <f t="shared" si="114"/>
        <v>889</v>
      </c>
      <c r="AI893" s="2">
        <f t="shared" si="112"/>
        <v>100</v>
      </c>
      <c r="AJ893" s="2">
        <f t="shared" si="113"/>
        <v>4.99868837074146</v>
      </c>
      <c r="AK893" s="41">
        <f t="shared" si="109"/>
        <v>0</v>
      </c>
      <c r="AL893" s="2">
        <f t="shared" si="110"/>
        <v>-99</v>
      </c>
      <c r="AM893" s="41">
        <f t="shared" si="111"/>
        <v>-99</v>
      </c>
      <c r="AN893" s="26">
        <f t="shared" si="115"/>
        <v>93.00131162925854</v>
      </c>
    </row>
    <row r="894" spans="34:40" ht="12.75">
      <c r="AH894" s="1">
        <f t="shared" si="114"/>
        <v>890</v>
      </c>
      <c r="AI894" s="2">
        <f t="shared" si="112"/>
        <v>100</v>
      </c>
      <c r="AJ894" s="2">
        <f t="shared" si="113"/>
        <v>4.99868837074146</v>
      </c>
      <c r="AK894" s="41">
        <f t="shared" si="109"/>
        <v>0</v>
      </c>
      <c r="AL894" s="2">
        <f t="shared" si="110"/>
        <v>-99</v>
      </c>
      <c r="AM894" s="41">
        <f t="shared" si="111"/>
        <v>-99</v>
      </c>
      <c r="AN894" s="26">
        <f t="shared" si="115"/>
        <v>93.00131162925854</v>
      </c>
    </row>
    <row r="895" spans="34:40" ht="12.75">
      <c r="AH895" s="1">
        <f t="shared" si="114"/>
        <v>891</v>
      </c>
      <c r="AI895" s="2">
        <f t="shared" si="112"/>
        <v>100</v>
      </c>
      <c r="AJ895" s="2">
        <f t="shared" si="113"/>
        <v>4.99868837074146</v>
      </c>
      <c r="AK895" s="41">
        <f t="shared" si="109"/>
        <v>0</v>
      </c>
      <c r="AL895" s="2">
        <f t="shared" si="110"/>
        <v>-99</v>
      </c>
      <c r="AM895" s="41">
        <f t="shared" si="111"/>
        <v>-99</v>
      </c>
      <c r="AN895" s="26">
        <f t="shared" si="115"/>
        <v>93.00131162925854</v>
      </c>
    </row>
    <row r="896" spans="34:40" ht="12.75">
      <c r="AH896" s="1">
        <f t="shared" si="114"/>
        <v>892</v>
      </c>
      <c r="AI896" s="2">
        <f t="shared" si="112"/>
        <v>100</v>
      </c>
      <c r="AJ896" s="2">
        <f t="shared" si="113"/>
        <v>4.99868837074146</v>
      </c>
      <c r="AK896" s="41">
        <f t="shared" si="109"/>
        <v>0</v>
      </c>
      <c r="AL896" s="2">
        <f t="shared" si="110"/>
        <v>-99</v>
      </c>
      <c r="AM896" s="41">
        <f t="shared" si="111"/>
        <v>-99</v>
      </c>
      <c r="AN896" s="26">
        <f t="shared" si="115"/>
        <v>93.00131162925854</v>
      </c>
    </row>
    <row r="897" spans="34:40" ht="12.75">
      <c r="AH897" s="1">
        <f t="shared" si="114"/>
        <v>893</v>
      </c>
      <c r="AI897" s="2">
        <f t="shared" si="112"/>
        <v>100</v>
      </c>
      <c r="AJ897" s="2">
        <f t="shared" si="113"/>
        <v>4.99868837074146</v>
      </c>
      <c r="AK897" s="41">
        <f t="shared" si="109"/>
        <v>0</v>
      </c>
      <c r="AL897" s="2">
        <f t="shared" si="110"/>
        <v>-99</v>
      </c>
      <c r="AM897" s="41">
        <f t="shared" si="111"/>
        <v>-99</v>
      </c>
      <c r="AN897" s="26">
        <f t="shared" si="115"/>
        <v>93.00131162925854</v>
      </c>
    </row>
    <row r="898" spans="34:40" ht="12.75">
      <c r="AH898" s="1">
        <f t="shared" si="114"/>
        <v>894</v>
      </c>
      <c r="AI898" s="2">
        <f t="shared" si="112"/>
        <v>100</v>
      </c>
      <c r="AJ898" s="2">
        <f t="shared" si="113"/>
        <v>4.99868837074146</v>
      </c>
      <c r="AK898" s="41">
        <f t="shared" si="109"/>
        <v>0</v>
      </c>
      <c r="AL898" s="2">
        <f t="shared" si="110"/>
        <v>-99</v>
      </c>
      <c r="AM898" s="41">
        <f t="shared" si="111"/>
        <v>-99</v>
      </c>
      <c r="AN898" s="26">
        <f t="shared" si="115"/>
        <v>93.00131162925854</v>
      </c>
    </row>
    <row r="899" spans="34:40" ht="12.75">
      <c r="AH899" s="1">
        <f t="shared" si="114"/>
        <v>895</v>
      </c>
      <c r="AI899" s="2">
        <f t="shared" si="112"/>
        <v>100</v>
      </c>
      <c r="AJ899" s="2">
        <f t="shared" si="113"/>
        <v>4.99868837074146</v>
      </c>
      <c r="AK899" s="41">
        <f t="shared" si="109"/>
        <v>0</v>
      </c>
      <c r="AL899" s="2">
        <f t="shared" si="110"/>
        <v>-99</v>
      </c>
      <c r="AM899" s="41">
        <f t="shared" si="111"/>
        <v>-99</v>
      </c>
      <c r="AN899" s="26">
        <f t="shared" si="115"/>
        <v>93.00131162925854</v>
      </c>
    </row>
    <row r="900" spans="34:40" ht="12.75">
      <c r="AH900" s="1">
        <f t="shared" si="114"/>
        <v>896</v>
      </c>
      <c r="AI900" s="2">
        <f t="shared" si="112"/>
        <v>100</v>
      </c>
      <c r="AJ900" s="2">
        <f t="shared" si="113"/>
        <v>4.99868837074146</v>
      </c>
      <c r="AK900" s="41">
        <f aca="true" t="shared" si="116" ref="AK900:AK963">IF(AJ900&gt;=ha,-Dif_t*(ka*SQRT(AJ900-ha)+kb*SQRT(AJ900-hb)),IF(AJ900&gt;=hb,-Dif_t*kb*SQRT(AJ900-hb),0))</f>
        <v>0</v>
      </c>
      <c r="AL900" s="2">
        <f aca="true" t="shared" si="117" ref="AL900:AL963">IF(OR(AJ900=9999,AJ900&lt;=ha),-99,SQRT(2*g*(AJ900-ha)))</f>
        <v>-99</v>
      </c>
      <c r="AM900" s="41">
        <f aca="true" t="shared" si="118" ref="AM900:AM963">IF(OR(AJ900=9999,AJ900&lt;=hb),-99,SQRT(2*g*(AJ900-hb)))</f>
        <v>-99</v>
      </c>
      <c r="AN900" s="26">
        <f t="shared" si="115"/>
        <v>93.00131162925854</v>
      </c>
    </row>
    <row r="901" spans="34:40" ht="12.75">
      <c r="AH901" s="1">
        <f t="shared" si="114"/>
        <v>897</v>
      </c>
      <c r="AI901" s="2">
        <f aca="true" t="shared" si="119" ref="AI901:AI964">IF(AI900+Dif_t&gt;100,100,IF(AI900&lt;10,AI900+AJ$2,AI900+Dif_t))</f>
        <v>100</v>
      </c>
      <c r="AJ901" s="2">
        <f aca="true" t="shared" si="120" ref="AJ901:AJ964">IF(OR(AJ900=0,AJ900=9999),9999,IF(AJ900+AK900&lt;0,0,AJ900+AK900))</f>
        <v>4.99868837074146</v>
      </c>
      <c r="AK901" s="41">
        <f t="shared" si="116"/>
        <v>0</v>
      </c>
      <c r="AL901" s="2">
        <f t="shared" si="117"/>
        <v>-99</v>
      </c>
      <c r="AM901" s="41">
        <f t="shared" si="118"/>
        <v>-99</v>
      </c>
      <c r="AN901" s="26">
        <f t="shared" si="115"/>
        <v>93.00131162925854</v>
      </c>
    </row>
    <row r="902" spans="34:40" ht="12.75">
      <c r="AH902" s="1">
        <f aca="true" t="shared" si="121" ref="AH902:AH965">AH901+1</f>
        <v>898</v>
      </c>
      <c r="AI902" s="2">
        <f t="shared" si="119"/>
        <v>100</v>
      </c>
      <c r="AJ902" s="2">
        <f t="shared" si="120"/>
        <v>4.99868837074146</v>
      </c>
      <c r="AK902" s="41">
        <f t="shared" si="116"/>
        <v>0</v>
      </c>
      <c r="AL902" s="2">
        <f t="shared" si="117"/>
        <v>-99</v>
      </c>
      <c r="AM902" s="41">
        <f t="shared" si="118"/>
        <v>-99</v>
      </c>
      <c r="AN902" s="26">
        <f aca="true" t="shared" si="122" ref="AN902:AN965">IF(OR(AJ902=0,AJ902=9999),AN901+1,AJ$4-AJ902)</f>
        <v>93.00131162925854</v>
      </c>
    </row>
    <row r="903" spans="34:40" ht="12.75">
      <c r="AH903" s="1">
        <f t="shared" si="121"/>
        <v>899</v>
      </c>
      <c r="AI903" s="2">
        <f t="shared" si="119"/>
        <v>100</v>
      </c>
      <c r="AJ903" s="2">
        <f t="shared" si="120"/>
        <v>4.99868837074146</v>
      </c>
      <c r="AK903" s="41">
        <f t="shared" si="116"/>
        <v>0</v>
      </c>
      <c r="AL903" s="2">
        <f t="shared" si="117"/>
        <v>-99</v>
      </c>
      <c r="AM903" s="41">
        <f t="shared" si="118"/>
        <v>-99</v>
      </c>
      <c r="AN903" s="26">
        <f t="shared" si="122"/>
        <v>93.00131162925854</v>
      </c>
    </row>
    <row r="904" spans="34:40" ht="12.75">
      <c r="AH904" s="1">
        <f t="shared" si="121"/>
        <v>900</v>
      </c>
      <c r="AI904" s="2">
        <f t="shared" si="119"/>
        <v>100</v>
      </c>
      <c r="AJ904" s="2">
        <f t="shared" si="120"/>
        <v>4.99868837074146</v>
      </c>
      <c r="AK904" s="41">
        <f t="shared" si="116"/>
        <v>0</v>
      </c>
      <c r="AL904" s="2">
        <f t="shared" si="117"/>
        <v>-99</v>
      </c>
      <c r="AM904" s="41">
        <f t="shared" si="118"/>
        <v>-99</v>
      </c>
      <c r="AN904" s="26">
        <f t="shared" si="122"/>
        <v>93.00131162925854</v>
      </c>
    </row>
    <row r="905" spans="34:40" ht="12.75">
      <c r="AH905" s="1">
        <f t="shared" si="121"/>
        <v>901</v>
      </c>
      <c r="AI905" s="2">
        <f t="shared" si="119"/>
        <v>100</v>
      </c>
      <c r="AJ905" s="2">
        <f t="shared" si="120"/>
        <v>4.99868837074146</v>
      </c>
      <c r="AK905" s="41">
        <f t="shared" si="116"/>
        <v>0</v>
      </c>
      <c r="AL905" s="2">
        <f t="shared" si="117"/>
        <v>-99</v>
      </c>
      <c r="AM905" s="41">
        <f t="shared" si="118"/>
        <v>-99</v>
      </c>
      <c r="AN905" s="26">
        <f t="shared" si="122"/>
        <v>93.00131162925854</v>
      </c>
    </row>
    <row r="906" spans="34:40" ht="12.75">
      <c r="AH906" s="1">
        <f t="shared" si="121"/>
        <v>902</v>
      </c>
      <c r="AI906" s="2">
        <f t="shared" si="119"/>
        <v>100</v>
      </c>
      <c r="AJ906" s="2">
        <f t="shared" si="120"/>
        <v>4.99868837074146</v>
      </c>
      <c r="AK906" s="41">
        <f t="shared" si="116"/>
        <v>0</v>
      </c>
      <c r="AL906" s="2">
        <f t="shared" si="117"/>
        <v>-99</v>
      </c>
      <c r="AM906" s="41">
        <f t="shared" si="118"/>
        <v>-99</v>
      </c>
      <c r="AN906" s="26">
        <f t="shared" si="122"/>
        <v>93.00131162925854</v>
      </c>
    </row>
    <row r="907" spans="34:40" ht="12.75">
      <c r="AH907" s="1">
        <f t="shared" si="121"/>
        <v>903</v>
      </c>
      <c r="AI907" s="2">
        <f t="shared" si="119"/>
        <v>100</v>
      </c>
      <c r="AJ907" s="2">
        <f t="shared" si="120"/>
        <v>4.99868837074146</v>
      </c>
      <c r="AK907" s="41">
        <f t="shared" si="116"/>
        <v>0</v>
      </c>
      <c r="AL907" s="2">
        <f t="shared" si="117"/>
        <v>-99</v>
      </c>
      <c r="AM907" s="41">
        <f t="shared" si="118"/>
        <v>-99</v>
      </c>
      <c r="AN907" s="26">
        <f t="shared" si="122"/>
        <v>93.00131162925854</v>
      </c>
    </row>
    <row r="908" spans="34:40" ht="12.75">
      <c r="AH908" s="1">
        <f t="shared" si="121"/>
        <v>904</v>
      </c>
      <c r="AI908" s="2">
        <f t="shared" si="119"/>
        <v>100</v>
      </c>
      <c r="AJ908" s="2">
        <f t="shared" si="120"/>
        <v>4.99868837074146</v>
      </c>
      <c r="AK908" s="41">
        <f t="shared" si="116"/>
        <v>0</v>
      </c>
      <c r="AL908" s="2">
        <f t="shared" si="117"/>
        <v>-99</v>
      </c>
      <c r="AM908" s="41">
        <f t="shared" si="118"/>
        <v>-99</v>
      </c>
      <c r="AN908" s="26">
        <f t="shared" si="122"/>
        <v>93.00131162925854</v>
      </c>
    </row>
    <row r="909" spans="34:40" ht="12.75">
      <c r="AH909" s="1">
        <f t="shared" si="121"/>
        <v>905</v>
      </c>
      <c r="AI909" s="2">
        <f t="shared" si="119"/>
        <v>100</v>
      </c>
      <c r="AJ909" s="2">
        <f t="shared" si="120"/>
        <v>4.99868837074146</v>
      </c>
      <c r="AK909" s="41">
        <f t="shared" si="116"/>
        <v>0</v>
      </c>
      <c r="AL909" s="2">
        <f t="shared" si="117"/>
        <v>-99</v>
      </c>
      <c r="AM909" s="41">
        <f t="shared" si="118"/>
        <v>-99</v>
      </c>
      <c r="AN909" s="26">
        <f t="shared" si="122"/>
        <v>93.00131162925854</v>
      </c>
    </row>
    <row r="910" spans="34:40" ht="12.75">
      <c r="AH910" s="1">
        <f t="shared" si="121"/>
        <v>906</v>
      </c>
      <c r="AI910" s="2">
        <f t="shared" si="119"/>
        <v>100</v>
      </c>
      <c r="AJ910" s="2">
        <f t="shared" si="120"/>
        <v>4.99868837074146</v>
      </c>
      <c r="AK910" s="41">
        <f t="shared" si="116"/>
        <v>0</v>
      </c>
      <c r="AL910" s="2">
        <f t="shared" si="117"/>
        <v>-99</v>
      </c>
      <c r="AM910" s="41">
        <f t="shared" si="118"/>
        <v>-99</v>
      </c>
      <c r="AN910" s="26">
        <f t="shared" si="122"/>
        <v>93.00131162925854</v>
      </c>
    </row>
    <row r="911" spans="34:40" ht="12.75">
      <c r="AH911" s="1">
        <f t="shared" si="121"/>
        <v>907</v>
      </c>
      <c r="AI911" s="2">
        <f t="shared" si="119"/>
        <v>100</v>
      </c>
      <c r="AJ911" s="2">
        <f t="shared" si="120"/>
        <v>4.99868837074146</v>
      </c>
      <c r="AK911" s="41">
        <f t="shared" si="116"/>
        <v>0</v>
      </c>
      <c r="AL911" s="2">
        <f t="shared" si="117"/>
        <v>-99</v>
      </c>
      <c r="AM911" s="41">
        <f t="shared" si="118"/>
        <v>-99</v>
      </c>
      <c r="AN911" s="26">
        <f t="shared" si="122"/>
        <v>93.00131162925854</v>
      </c>
    </row>
    <row r="912" spans="34:40" ht="12.75">
      <c r="AH912" s="1">
        <f t="shared" si="121"/>
        <v>908</v>
      </c>
      <c r="AI912" s="2">
        <f t="shared" si="119"/>
        <v>100</v>
      </c>
      <c r="AJ912" s="2">
        <f t="shared" si="120"/>
        <v>4.99868837074146</v>
      </c>
      <c r="AK912" s="41">
        <f t="shared" si="116"/>
        <v>0</v>
      </c>
      <c r="AL912" s="2">
        <f t="shared" si="117"/>
        <v>-99</v>
      </c>
      <c r="AM912" s="41">
        <f t="shared" si="118"/>
        <v>-99</v>
      </c>
      <c r="AN912" s="26">
        <f t="shared" si="122"/>
        <v>93.00131162925854</v>
      </c>
    </row>
    <row r="913" spans="34:40" ht="12.75">
      <c r="AH913" s="1">
        <f t="shared" si="121"/>
        <v>909</v>
      </c>
      <c r="AI913" s="2">
        <f t="shared" si="119"/>
        <v>100</v>
      </c>
      <c r="AJ913" s="2">
        <f t="shared" si="120"/>
        <v>4.99868837074146</v>
      </c>
      <c r="AK913" s="41">
        <f t="shared" si="116"/>
        <v>0</v>
      </c>
      <c r="AL913" s="2">
        <f t="shared" si="117"/>
        <v>-99</v>
      </c>
      <c r="AM913" s="41">
        <f t="shared" si="118"/>
        <v>-99</v>
      </c>
      <c r="AN913" s="26">
        <f t="shared" si="122"/>
        <v>93.00131162925854</v>
      </c>
    </row>
    <row r="914" spans="34:40" ht="12.75">
      <c r="AH914" s="1">
        <f t="shared" si="121"/>
        <v>910</v>
      </c>
      <c r="AI914" s="2">
        <f t="shared" si="119"/>
        <v>100</v>
      </c>
      <c r="AJ914" s="2">
        <f t="shared" si="120"/>
        <v>4.99868837074146</v>
      </c>
      <c r="AK914" s="41">
        <f t="shared" si="116"/>
        <v>0</v>
      </c>
      <c r="AL914" s="2">
        <f t="shared" si="117"/>
        <v>-99</v>
      </c>
      <c r="AM914" s="41">
        <f t="shared" si="118"/>
        <v>-99</v>
      </c>
      <c r="AN914" s="26">
        <f t="shared" si="122"/>
        <v>93.00131162925854</v>
      </c>
    </row>
    <row r="915" spans="34:40" ht="12.75">
      <c r="AH915" s="1">
        <f t="shared" si="121"/>
        <v>911</v>
      </c>
      <c r="AI915" s="2">
        <f t="shared" si="119"/>
        <v>100</v>
      </c>
      <c r="AJ915" s="2">
        <f t="shared" si="120"/>
        <v>4.99868837074146</v>
      </c>
      <c r="AK915" s="41">
        <f t="shared" si="116"/>
        <v>0</v>
      </c>
      <c r="AL915" s="2">
        <f t="shared" si="117"/>
        <v>-99</v>
      </c>
      <c r="AM915" s="41">
        <f t="shared" si="118"/>
        <v>-99</v>
      </c>
      <c r="AN915" s="26">
        <f t="shared" si="122"/>
        <v>93.00131162925854</v>
      </c>
    </row>
    <row r="916" spans="34:40" ht="12.75">
      <c r="AH916" s="1">
        <f t="shared" si="121"/>
        <v>912</v>
      </c>
      <c r="AI916" s="2">
        <f t="shared" si="119"/>
        <v>100</v>
      </c>
      <c r="AJ916" s="2">
        <f t="shared" si="120"/>
        <v>4.99868837074146</v>
      </c>
      <c r="AK916" s="41">
        <f t="shared" si="116"/>
        <v>0</v>
      </c>
      <c r="AL916" s="2">
        <f t="shared" si="117"/>
        <v>-99</v>
      </c>
      <c r="AM916" s="41">
        <f t="shared" si="118"/>
        <v>-99</v>
      </c>
      <c r="AN916" s="26">
        <f t="shared" si="122"/>
        <v>93.00131162925854</v>
      </c>
    </row>
    <row r="917" spans="34:40" ht="12.75">
      <c r="AH917" s="1">
        <f t="shared" si="121"/>
        <v>913</v>
      </c>
      <c r="AI917" s="2">
        <f t="shared" si="119"/>
        <v>100</v>
      </c>
      <c r="AJ917" s="2">
        <f t="shared" si="120"/>
        <v>4.99868837074146</v>
      </c>
      <c r="AK917" s="41">
        <f t="shared" si="116"/>
        <v>0</v>
      </c>
      <c r="AL917" s="2">
        <f t="shared" si="117"/>
        <v>-99</v>
      </c>
      <c r="AM917" s="41">
        <f t="shared" si="118"/>
        <v>-99</v>
      </c>
      <c r="AN917" s="26">
        <f t="shared" si="122"/>
        <v>93.00131162925854</v>
      </c>
    </row>
    <row r="918" spans="34:40" ht="12.75">
      <c r="AH918" s="1">
        <f t="shared" si="121"/>
        <v>914</v>
      </c>
      <c r="AI918" s="2">
        <f t="shared" si="119"/>
        <v>100</v>
      </c>
      <c r="AJ918" s="2">
        <f t="shared" si="120"/>
        <v>4.99868837074146</v>
      </c>
      <c r="AK918" s="41">
        <f t="shared" si="116"/>
        <v>0</v>
      </c>
      <c r="AL918" s="2">
        <f t="shared" si="117"/>
        <v>-99</v>
      </c>
      <c r="AM918" s="41">
        <f t="shared" si="118"/>
        <v>-99</v>
      </c>
      <c r="AN918" s="26">
        <f t="shared" si="122"/>
        <v>93.00131162925854</v>
      </c>
    </row>
    <row r="919" spans="34:40" ht="12.75">
      <c r="AH919" s="1">
        <f t="shared" si="121"/>
        <v>915</v>
      </c>
      <c r="AI919" s="2">
        <f t="shared" si="119"/>
        <v>100</v>
      </c>
      <c r="AJ919" s="2">
        <f t="shared" si="120"/>
        <v>4.99868837074146</v>
      </c>
      <c r="AK919" s="41">
        <f t="shared" si="116"/>
        <v>0</v>
      </c>
      <c r="AL919" s="2">
        <f t="shared" si="117"/>
        <v>-99</v>
      </c>
      <c r="AM919" s="41">
        <f t="shared" si="118"/>
        <v>-99</v>
      </c>
      <c r="AN919" s="26">
        <f t="shared" si="122"/>
        <v>93.00131162925854</v>
      </c>
    </row>
    <row r="920" spans="34:40" ht="12.75">
      <c r="AH920" s="1">
        <f t="shared" si="121"/>
        <v>916</v>
      </c>
      <c r="AI920" s="2">
        <f t="shared" si="119"/>
        <v>100</v>
      </c>
      <c r="AJ920" s="2">
        <f t="shared" si="120"/>
        <v>4.99868837074146</v>
      </c>
      <c r="AK920" s="41">
        <f t="shared" si="116"/>
        <v>0</v>
      </c>
      <c r="AL920" s="2">
        <f t="shared" si="117"/>
        <v>-99</v>
      </c>
      <c r="AM920" s="41">
        <f t="shared" si="118"/>
        <v>-99</v>
      </c>
      <c r="AN920" s="26">
        <f t="shared" si="122"/>
        <v>93.00131162925854</v>
      </c>
    </row>
    <row r="921" spans="34:40" ht="12.75">
      <c r="AH921" s="1">
        <f t="shared" si="121"/>
        <v>917</v>
      </c>
      <c r="AI921" s="2">
        <f t="shared" si="119"/>
        <v>100</v>
      </c>
      <c r="AJ921" s="2">
        <f t="shared" si="120"/>
        <v>4.99868837074146</v>
      </c>
      <c r="AK921" s="41">
        <f t="shared" si="116"/>
        <v>0</v>
      </c>
      <c r="AL921" s="2">
        <f t="shared" si="117"/>
        <v>-99</v>
      </c>
      <c r="AM921" s="41">
        <f t="shared" si="118"/>
        <v>-99</v>
      </c>
      <c r="AN921" s="26">
        <f t="shared" si="122"/>
        <v>93.00131162925854</v>
      </c>
    </row>
    <row r="922" spans="34:40" ht="12.75">
      <c r="AH922" s="1">
        <f t="shared" si="121"/>
        <v>918</v>
      </c>
      <c r="AI922" s="2">
        <f t="shared" si="119"/>
        <v>100</v>
      </c>
      <c r="AJ922" s="2">
        <f t="shared" si="120"/>
        <v>4.99868837074146</v>
      </c>
      <c r="AK922" s="41">
        <f t="shared" si="116"/>
        <v>0</v>
      </c>
      <c r="AL922" s="2">
        <f t="shared" si="117"/>
        <v>-99</v>
      </c>
      <c r="AM922" s="41">
        <f t="shared" si="118"/>
        <v>-99</v>
      </c>
      <c r="AN922" s="26">
        <f t="shared" si="122"/>
        <v>93.00131162925854</v>
      </c>
    </row>
    <row r="923" spans="34:40" ht="12.75">
      <c r="AH923" s="1">
        <f t="shared" si="121"/>
        <v>919</v>
      </c>
      <c r="AI923" s="2">
        <f t="shared" si="119"/>
        <v>100</v>
      </c>
      <c r="AJ923" s="2">
        <f t="shared" si="120"/>
        <v>4.99868837074146</v>
      </c>
      <c r="AK923" s="41">
        <f t="shared" si="116"/>
        <v>0</v>
      </c>
      <c r="AL923" s="2">
        <f t="shared" si="117"/>
        <v>-99</v>
      </c>
      <c r="AM923" s="41">
        <f t="shared" si="118"/>
        <v>-99</v>
      </c>
      <c r="AN923" s="26">
        <f t="shared" si="122"/>
        <v>93.00131162925854</v>
      </c>
    </row>
    <row r="924" spans="34:40" ht="12.75">
      <c r="AH924" s="1">
        <f t="shared" si="121"/>
        <v>920</v>
      </c>
      <c r="AI924" s="2">
        <f t="shared" si="119"/>
        <v>100</v>
      </c>
      <c r="AJ924" s="2">
        <f t="shared" si="120"/>
        <v>4.99868837074146</v>
      </c>
      <c r="AK924" s="41">
        <f t="shared" si="116"/>
        <v>0</v>
      </c>
      <c r="AL924" s="2">
        <f t="shared" si="117"/>
        <v>-99</v>
      </c>
      <c r="AM924" s="41">
        <f t="shared" si="118"/>
        <v>-99</v>
      </c>
      <c r="AN924" s="26">
        <f t="shared" si="122"/>
        <v>93.00131162925854</v>
      </c>
    </row>
    <row r="925" spans="34:40" ht="12.75">
      <c r="AH925" s="1">
        <f t="shared" si="121"/>
        <v>921</v>
      </c>
      <c r="AI925" s="2">
        <f t="shared" si="119"/>
        <v>100</v>
      </c>
      <c r="AJ925" s="2">
        <f t="shared" si="120"/>
        <v>4.99868837074146</v>
      </c>
      <c r="AK925" s="41">
        <f t="shared" si="116"/>
        <v>0</v>
      </c>
      <c r="AL925" s="2">
        <f t="shared" si="117"/>
        <v>-99</v>
      </c>
      <c r="AM925" s="41">
        <f t="shared" si="118"/>
        <v>-99</v>
      </c>
      <c r="AN925" s="26">
        <f t="shared" si="122"/>
        <v>93.00131162925854</v>
      </c>
    </row>
    <row r="926" spans="34:40" ht="12.75">
      <c r="AH926" s="1">
        <f t="shared" si="121"/>
        <v>922</v>
      </c>
      <c r="AI926" s="2">
        <f t="shared" si="119"/>
        <v>100</v>
      </c>
      <c r="AJ926" s="2">
        <f t="shared" si="120"/>
        <v>4.99868837074146</v>
      </c>
      <c r="AK926" s="41">
        <f t="shared" si="116"/>
        <v>0</v>
      </c>
      <c r="AL926" s="2">
        <f t="shared" si="117"/>
        <v>-99</v>
      </c>
      <c r="AM926" s="41">
        <f t="shared" si="118"/>
        <v>-99</v>
      </c>
      <c r="AN926" s="26">
        <f t="shared" si="122"/>
        <v>93.00131162925854</v>
      </c>
    </row>
    <row r="927" spans="34:40" ht="12.75">
      <c r="AH927" s="1">
        <f t="shared" si="121"/>
        <v>923</v>
      </c>
      <c r="AI927" s="2">
        <f t="shared" si="119"/>
        <v>100</v>
      </c>
      <c r="AJ927" s="2">
        <f t="shared" si="120"/>
        <v>4.99868837074146</v>
      </c>
      <c r="AK927" s="41">
        <f t="shared" si="116"/>
        <v>0</v>
      </c>
      <c r="AL927" s="2">
        <f t="shared" si="117"/>
        <v>-99</v>
      </c>
      <c r="AM927" s="41">
        <f t="shared" si="118"/>
        <v>-99</v>
      </c>
      <c r="AN927" s="26">
        <f t="shared" si="122"/>
        <v>93.00131162925854</v>
      </c>
    </row>
    <row r="928" spans="34:40" ht="12.75">
      <c r="AH928" s="1">
        <f t="shared" si="121"/>
        <v>924</v>
      </c>
      <c r="AI928" s="2">
        <f t="shared" si="119"/>
        <v>100</v>
      </c>
      <c r="AJ928" s="2">
        <f t="shared" si="120"/>
        <v>4.99868837074146</v>
      </c>
      <c r="AK928" s="41">
        <f t="shared" si="116"/>
        <v>0</v>
      </c>
      <c r="AL928" s="2">
        <f t="shared" si="117"/>
        <v>-99</v>
      </c>
      <c r="AM928" s="41">
        <f t="shared" si="118"/>
        <v>-99</v>
      </c>
      <c r="AN928" s="26">
        <f t="shared" si="122"/>
        <v>93.00131162925854</v>
      </c>
    </row>
    <row r="929" spans="34:40" ht="12.75">
      <c r="AH929" s="1">
        <f t="shared" si="121"/>
        <v>925</v>
      </c>
      <c r="AI929" s="2">
        <f t="shared" si="119"/>
        <v>100</v>
      </c>
      <c r="AJ929" s="2">
        <f t="shared" si="120"/>
        <v>4.99868837074146</v>
      </c>
      <c r="AK929" s="41">
        <f t="shared" si="116"/>
        <v>0</v>
      </c>
      <c r="AL929" s="2">
        <f t="shared" si="117"/>
        <v>-99</v>
      </c>
      <c r="AM929" s="41">
        <f t="shared" si="118"/>
        <v>-99</v>
      </c>
      <c r="AN929" s="26">
        <f t="shared" si="122"/>
        <v>93.00131162925854</v>
      </c>
    </row>
    <row r="930" spans="34:40" ht="12.75">
      <c r="AH930" s="1">
        <f t="shared" si="121"/>
        <v>926</v>
      </c>
      <c r="AI930" s="2">
        <f t="shared" si="119"/>
        <v>100</v>
      </c>
      <c r="AJ930" s="2">
        <f t="shared" si="120"/>
        <v>4.99868837074146</v>
      </c>
      <c r="AK930" s="41">
        <f t="shared" si="116"/>
        <v>0</v>
      </c>
      <c r="AL930" s="2">
        <f t="shared" si="117"/>
        <v>-99</v>
      </c>
      <c r="AM930" s="41">
        <f t="shared" si="118"/>
        <v>-99</v>
      </c>
      <c r="AN930" s="26">
        <f t="shared" si="122"/>
        <v>93.00131162925854</v>
      </c>
    </row>
    <row r="931" spans="34:40" ht="12.75">
      <c r="AH931" s="1">
        <f t="shared" si="121"/>
        <v>927</v>
      </c>
      <c r="AI931" s="2">
        <f t="shared" si="119"/>
        <v>100</v>
      </c>
      <c r="AJ931" s="2">
        <f t="shared" si="120"/>
        <v>4.99868837074146</v>
      </c>
      <c r="AK931" s="41">
        <f t="shared" si="116"/>
        <v>0</v>
      </c>
      <c r="AL931" s="2">
        <f t="shared" si="117"/>
        <v>-99</v>
      </c>
      <c r="AM931" s="41">
        <f t="shared" si="118"/>
        <v>-99</v>
      </c>
      <c r="AN931" s="26">
        <f t="shared" si="122"/>
        <v>93.00131162925854</v>
      </c>
    </row>
    <row r="932" spans="34:40" ht="12.75">
      <c r="AH932" s="1">
        <f t="shared" si="121"/>
        <v>928</v>
      </c>
      <c r="AI932" s="2">
        <f t="shared" si="119"/>
        <v>100</v>
      </c>
      <c r="AJ932" s="2">
        <f t="shared" si="120"/>
        <v>4.99868837074146</v>
      </c>
      <c r="AK932" s="41">
        <f t="shared" si="116"/>
        <v>0</v>
      </c>
      <c r="AL932" s="2">
        <f t="shared" si="117"/>
        <v>-99</v>
      </c>
      <c r="AM932" s="41">
        <f t="shared" si="118"/>
        <v>-99</v>
      </c>
      <c r="AN932" s="26">
        <f t="shared" si="122"/>
        <v>93.00131162925854</v>
      </c>
    </row>
    <row r="933" spans="34:40" ht="12.75">
      <c r="AH933" s="1">
        <f t="shared" si="121"/>
        <v>929</v>
      </c>
      <c r="AI933" s="2">
        <f t="shared" si="119"/>
        <v>100</v>
      </c>
      <c r="AJ933" s="2">
        <f t="shared" si="120"/>
        <v>4.99868837074146</v>
      </c>
      <c r="AK933" s="41">
        <f t="shared" si="116"/>
        <v>0</v>
      </c>
      <c r="AL933" s="2">
        <f t="shared" si="117"/>
        <v>-99</v>
      </c>
      <c r="AM933" s="41">
        <f t="shared" si="118"/>
        <v>-99</v>
      </c>
      <c r="AN933" s="26">
        <f t="shared" si="122"/>
        <v>93.00131162925854</v>
      </c>
    </row>
    <row r="934" spans="34:40" ht="12.75">
      <c r="AH934" s="1">
        <f t="shared" si="121"/>
        <v>930</v>
      </c>
      <c r="AI934" s="2">
        <f t="shared" si="119"/>
        <v>100</v>
      </c>
      <c r="AJ934" s="2">
        <f t="shared" si="120"/>
        <v>4.99868837074146</v>
      </c>
      <c r="AK934" s="41">
        <f t="shared" si="116"/>
        <v>0</v>
      </c>
      <c r="AL934" s="2">
        <f t="shared" si="117"/>
        <v>-99</v>
      </c>
      <c r="AM934" s="41">
        <f t="shared" si="118"/>
        <v>-99</v>
      </c>
      <c r="AN934" s="26">
        <f t="shared" si="122"/>
        <v>93.00131162925854</v>
      </c>
    </row>
    <row r="935" spans="34:40" ht="12.75">
      <c r="AH935" s="1">
        <f t="shared" si="121"/>
        <v>931</v>
      </c>
      <c r="AI935" s="2">
        <f t="shared" si="119"/>
        <v>100</v>
      </c>
      <c r="AJ935" s="2">
        <f t="shared" si="120"/>
        <v>4.99868837074146</v>
      </c>
      <c r="AK935" s="41">
        <f t="shared" si="116"/>
        <v>0</v>
      </c>
      <c r="AL935" s="2">
        <f t="shared" si="117"/>
        <v>-99</v>
      </c>
      <c r="AM935" s="41">
        <f t="shared" si="118"/>
        <v>-99</v>
      </c>
      <c r="AN935" s="26">
        <f t="shared" si="122"/>
        <v>93.00131162925854</v>
      </c>
    </row>
    <row r="936" spans="34:40" ht="12.75">
      <c r="AH936" s="1">
        <f t="shared" si="121"/>
        <v>932</v>
      </c>
      <c r="AI936" s="2">
        <f t="shared" si="119"/>
        <v>100</v>
      </c>
      <c r="AJ936" s="2">
        <f t="shared" si="120"/>
        <v>4.99868837074146</v>
      </c>
      <c r="AK936" s="41">
        <f t="shared" si="116"/>
        <v>0</v>
      </c>
      <c r="AL936" s="2">
        <f t="shared" si="117"/>
        <v>-99</v>
      </c>
      <c r="AM936" s="41">
        <f t="shared" si="118"/>
        <v>-99</v>
      </c>
      <c r="AN936" s="26">
        <f t="shared" si="122"/>
        <v>93.00131162925854</v>
      </c>
    </row>
    <row r="937" spans="34:40" ht="12.75">
      <c r="AH937" s="1">
        <f t="shared" si="121"/>
        <v>933</v>
      </c>
      <c r="AI937" s="2">
        <f t="shared" si="119"/>
        <v>100</v>
      </c>
      <c r="AJ937" s="2">
        <f t="shared" si="120"/>
        <v>4.99868837074146</v>
      </c>
      <c r="AK937" s="41">
        <f t="shared" si="116"/>
        <v>0</v>
      </c>
      <c r="AL937" s="2">
        <f t="shared" si="117"/>
        <v>-99</v>
      </c>
      <c r="AM937" s="41">
        <f t="shared" si="118"/>
        <v>-99</v>
      </c>
      <c r="AN937" s="26">
        <f t="shared" si="122"/>
        <v>93.00131162925854</v>
      </c>
    </row>
    <row r="938" spans="34:40" ht="12.75">
      <c r="AH938" s="1">
        <f t="shared" si="121"/>
        <v>934</v>
      </c>
      <c r="AI938" s="2">
        <f t="shared" si="119"/>
        <v>100</v>
      </c>
      <c r="AJ938" s="2">
        <f t="shared" si="120"/>
        <v>4.99868837074146</v>
      </c>
      <c r="AK938" s="41">
        <f t="shared" si="116"/>
        <v>0</v>
      </c>
      <c r="AL938" s="2">
        <f t="shared" si="117"/>
        <v>-99</v>
      </c>
      <c r="AM938" s="41">
        <f t="shared" si="118"/>
        <v>-99</v>
      </c>
      <c r="AN938" s="26">
        <f t="shared" si="122"/>
        <v>93.00131162925854</v>
      </c>
    </row>
    <row r="939" spans="34:40" ht="12.75">
      <c r="AH939" s="1">
        <f t="shared" si="121"/>
        <v>935</v>
      </c>
      <c r="AI939" s="2">
        <f t="shared" si="119"/>
        <v>100</v>
      </c>
      <c r="AJ939" s="2">
        <f t="shared" si="120"/>
        <v>4.99868837074146</v>
      </c>
      <c r="AK939" s="41">
        <f t="shared" si="116"/>
        <v>0</v>
      </c>
      <c r="AL939" s="2">
        <f t="shared" si="117"/>
        <v>-99</v>
      </c>
      <c r="AM939" s="41">
        <f t="shared" si="118"/>
        <v>-99</v>
      </c>
      <c r="AN939" s="26">
        <f t="shared" si="122"/>
        <v>93.00131162925854</v>
      </c>
    </row>
    <row r="940" spans="34:40" ht="12.75">
      <c r="AH940" s="1">
        <f t="shared" si="121"/>
        <v>936</v>
      </c>
      <c r="AI940" s="2">
        <f t="shared" si="119"/>
        <v>100</v>
      </c>
      <c r="AJ940" s="2">
        <f t="shared" si="120"/>
        <v>4.99868837074146</v>
      </c>
      <c r="AK940" s="41">
        <f t="shared" si="116"/>
        <v>0</v>
      </c>
      <c r="AL940" s="2">
        <f t="shared" si="117"/>
        <v>-99</v>
      </c>
      <c r="AM940" s="41">
        <f t="shared" si="118"/>
        <v>-99</v>
      </c>
      <c r="AN940" s="26">
        <f t="shared" si="122"/>
        <v>93.00131162925854</v>
      </c>
    </row>
    <row r="941" spans="34:40" ht="12.75">
      <c r="AH941" s="1">
        <f t="shared" si="121"/>
        <v>937</v>
      </c>
      <c r="AI941" s="2">
        <f t="shared" si="119"/>
        <v>100</v>
      </c>
      <c r="AJ941" s="2">
        <f t="shared" si="120"/>
        <v>4.99868837074146</v>
      </c>
      <c r="AK941" s="41">
        <f t="shared" si="116"/>
        <v>0</v>
      </c>
      <c r="AL941" s="2">
        <f t="shared" si="117"/>
        <v>-99</v>
      </c>
      <c r="AM941" s="41">
        <f t="shared" si="118"/>
        <v>-99</v>
      </c>
      <c r="AN941" s="26">
        <f t="shared" si="122"/>
        <v>93.00131162925854</v>
      </c>
    </row>
    <row r="942" spans="34:40" ht="12.75">
      <c r="AH942" s="1">
        <f t="shared" si="121"/>
        <v>938</v>
      </c>
      <c r="AI942" s="2">
        <f t="shared" si="119"/>
        <v>100</v>
      </c>
      <c r="AJ942" s="2">
        <f t="shared" si="120"/>
        <v>4.99868837074146</v>
      </c>
      <c r="AK942" s="41">
        <f t="shared" si="116"/>
        <v>0</v>
      </c>
      <c r="AL942" s="2">
        <f t="shared" si="117"/>
        <v>-99</v>
      </c>
      <c r="AM942" s="41">
        <f t="shared" si="118"/>
        <v>-99</v>
      </c>
      <c r="AN942" s="26">
        <f t="shared" si="122"/>
        <v>93.00131162925854</v>
      </c>
    </row>
    <row r="943" spans="34:40" ht="12.75">
      <c r="AH943" s="1">
        <f t="shared" si="121"/>
        <v>939</v>
      </c>
      <c r="AI943" s="2">
        <f t="shared" si="119"/>
        <v>100</v>
      </c>
      <c r="AJ943" s="2">
        <f t="shared" si="120"/>
        <v>4.99868837074146</v>
      </c>
      <c r="AK943" s="41">
        <f t="shared" si="116"/>
        <v>0</v>
      </c>
      <c r="AL943" s="2">
        <f t="shared" si="117"/>
        <v>-99</v>
      </c>
      <c r="AM943" s="41">
        <f t="shared" si="118"/>
        <v>-99</v>
      </c>
      <c r="AN943" s="26">
        <f t="shared" si="122"/>
        <v>93.00131162925854</v>
      </c>
    </row>
    <row r="944" spans="34:40" ht="12.75">
      <c r="AH944" s="1">
        <f t="shared" si="121"/>
        <v>940</v>
      </c>
      <c r="AI944" s="2">
        <f t="shared" si="119"/>
        <v>100</v>
      </c>
      <c r="AJ944" s="2">
        <f t="shared" si="120"/>
        <v>4.99868837074146</v>
      </c>
      <c r="AK944" s="41">
        <f t="shared" si="116"/>
        <v>0</v>
      </c>
      <c r="AL944" s="2">
        <f t="shared" si="117"/>
        <v>-99</v>
      </c>
      <c r="AM944" s="41">
        <f t="shared" si="118"/>
        <v>-99</v>
      </c>
      <c r="AN944" s="26">
        <f t="shared" si="122"/>
        <v>93.00131162925854</v>
      </c>
    </row>
    <row r="945" spans="34:40" ht="12.75">
      <c r="AH945" s="1">
        <f t="shared" si="121"/>
        <v>941</v>
      </c>
      <c r="AI945" s="2">
        <f t="shared" si="119"/>
        <v>100</v>
      </c>
      <c r="AJ945" s="2">
        <f t="shared" si="120"/>
        <v>4.99868837074146</v>
      </c>
      <c r="AK945" s="41">
        <f t="shared" si="116"/>
        <v>0</v>
      </c>
      <c r="AL945" s="2">
        <f t="shared" si="117"/>
        <v>-99</v>
      </c>
      <c r="AM945" s="41">
        <f t="shared" si="118"/>
        <v>-99</v>
      </c>
      <c r="AN945" s="26">
        <f t="shared" si="122"/>
        <v>93.00131162925854</v>
      </c>
    </row>
    <row r="946" spans="34:40" ht="12.75">
      <c r="AH946" s="1">
        <f t="shared" si="121"/>
        <v>942</v>
      </c>
      <c r="AI946" s="2">
        <f t="shared" si="119"/>
        <v>100</v>
      </c>
      <c r="AJ946" s="2">
        <f t="shared" si="120"/>
        <v>4.99868837074146</v>
      </c>
      <c r="AK946" s="41">
        <f t="shared" si="116"/>
        <v>0</v>
      </c>
      <c r="AL946" s="2">
        <f t="shared" si="117"/>
        <v>-99</v>
      </c>
      <c r="AM946" s="41">
        <f t="shared" si="118"/>
        <v>-99</v>
      </c>
      <c r="AN946" s="26">
        <f t="shared" si="122"/>
        <v>93.00131162925854</v>
      </c>
    </row>
    <row r="947" spans="34:40" ht="12.75">
      <c r="AH947" s="1">
        <f t="shared" si="121"/>
        <v>943</v>
      </c>
      <c r="AI947" s="2">
        <f t="shared" si="119"/>
        <v>100</v>
      </c>
      <c r="AJ947" s="2">
        <f t="shared" si="120"/>
        <v>4.99868837074146</v>
      </c>
      <c r="AK947" s="41">
        <f t="shared" si="116"/>
        <v>0</v>
      </c>
      <c r="AL947" s="2">
        <f t="shared" si="117"/>
        <v>-99</v>
      </c>
      <c r="AM947" s="41">
        <f t="shared" si="118"/>
        <v>-99</v>
      </c>
      <c r="AN947" s="26">
        <f t="shared" si="122"/>
        <v>93.00131162925854</v>
      </c>
    </row>
    <row r="948" spans="34:40" ht="12.75">
      <c r="AH948" s="1">
        <f t="shared" si="121"/>
        <v>944</v>
      </c>
      <c r="AI948" s="2">
        <f t="shared" si="119"/>
        <v>100</v>
      </c>
      <c r="AJ948" s="2">
        <f t="shared" si="120"/>
        <v>4.99868837074146</v>
      </c>
      <c r="AK948" s="41">
        <f t="shared" si="116"/>
        <v>0</v>
      </c>
      <c r="AL948" s="2">
        <f t="shared" si="117"/>
        <v>-99</v>
      </c>
      <c r="AM948" s="41">
        <f t="shared" si="118"/>
        <v>-99</v>
      </c>
      <c r="AN948" s="26">
        <f t="shared" si="122"/>
        <v>93.00131162925854</v>
      </c>
    </row>
    <row r="949" spans="34:40" ht="12.75">
      <c r="AH949" s="1">
        <f t="shared" si="121"/>
        <v>945</v>
      </c>
      <c r="AI949" s="2">
        <f t="shared" si="119"/>
        <v>100</v>
      </c>
      <c r="AJ949" s="2">
        <f t="shared" si="120"/>
        <v>4.99868837074146</v>
      </c>
      <c r="AK949" s="41">
        <f t="shared" si="116"/>
        <v>0</v>
      </c>
      <c r="AL949" s="2">
        <f t="shared" si="117"/>
        <v>-99</v>
      </c>
      <c r="AM949" s="41">
        <f t="shared" si="118"/>
        <v>-99</v>
      </c>
      <c r="AN949" s="26">
        <f t="shared" si="122"/>
        <v>93.00131162925854</v>
      </c>
    </row>
    <row r="950" spans="34:40" ht="12.75">
      <c r="AH950" s="1">
        <f t="shared" si="121"/>
        <v>946</v>
      </c>
      <c r="AI950" s="2">
        <f t="shared" si="119"/>
        <v>100</v>
      </c>
      <c r="AJ950" s="2">
        <f t="shared" si="120"/>
        <v>4.99868837074146</v>
      </c>
      <c r="AK950" s="41">
        <f t="shared" si="116"/>
        <v>0</v>
      </c>
      <c r="AL950" s="2">
        <f t="shared" si="117"/>
        <v>-99</v>
      </c>
      <c r="AM950" s="41">
        <f t="shared" si="118"/>
        <v>-99</v>
      </c>
      <c r="AN950" s="26">
        <f t="shared" si="122"/>
        <v>93.00131162925854</v>
      </c>
    </row>
    <row r="951" spans="34:40" ht="12.75">
      <c r="AH951" s="1">
        <f t="shared" si="121"/>
        <v>947</v>
      </c>
      <c r="AI951" s="2">
        <f t="shared" si="119"/>
        <v>100</v>
      </c>
      <c r="AJ951" s="2">
        <f t="shared" si="120"/>
        <v>4.99868837074146</v>
      </c>
      <c r="AK951" s="41">
        <f t="shared" si="116"/>
        <v>0</v>
      </c>
      <c r="AL951" s="2">
        <f t="shared" si="117"/>
        <v>-99</v>
      </c>
      <c r="AM951" s="41">
        <f t="shared" si="118"/>
        <v>-99</v>
      </c>
      <c r="AN951" s="26">
        <f t="shared" si="122"/>
        <v>93.00131162925854</v>
      </c>
    </row>
    <row r="952" spans="34:40" ht="12.75">
      <c r="AH952" s="1">
        <f t="shared" si="121"/>
        <v>948</v>
      </c>
      <c r="AI952" s="2">
        <f t="shared" si="119"/>
        <v>100</v>
      </c>
      <c r="AJ952" s="2">
        <f t="shared" si="120"/>
        <v>4.99868837074146</v>
      </c>
      <c r="AK952" s="41">
        <f t="shared" si="116"/>
        <v>0</v>
      </c>
      <c r="AL952" s="2">
        <f t="shared" si="117"/>
        <v>-99</v>
      </c>
      <c r="AM952" s="41">
        <f t="shared" si="118"/>
        <v>-99</v>
      </c>
      <c r="AN952" s="26">
        <f t="shared" si="122"/>
        <v>93.00131162925854</v>
      </c>
    </row>
    <row r="953" spans="34:40" ht="12.75">
      <c r="AH953" s="1">
        <f t="shared" si="121"/>
        <v>949</v>
      </c>
      <c r="AI953" s="2">
        <f t="shared" si="119"/>
        <v>100</v>
      </c>
      <c r="AJ953" s="2">
        <f t="shared" si="120"/>
        <v>4.99868837074146</v>
      </c>
      <c r="AK953" s="41">
        <f t="shared" si="116"/>
        <v>0</v>
      </c>
      <c r="AL953" s="2">
        <f t="shared" si="117"/>
        <v>-99</v>
      </c>
      <c r="AM953" s="41">
        <f t="shared" si="118"/>
        <v>-99</v>
      </c>
      <c r="AN953" s="26">
        <f t="shared" si="122"/>
        <v>93.00131162925854</v>
      </c>
    </row>
    <row r="954" spans="34:40" ht="12.75">
      <c r="AH954" s="1">
        <f t="shared" si="121"/>
        <v>950</v>
      </c>
      <c r="AI954" s="2">
        <f t="shared" si="119"/>
        <v>100</v>
      </c>
      <c r="AJ954" s="2">
        <f t="shared" si="120"/>
        <v>4.99868837074146</v>
      </c>
      <c r="AK954" s="41">
        <f t="shared" si="116"/>
        <v>0</v>
      </c>
      <c r="AL954" s="2">
        <f t="shared" si="117"/>
        <v>-99</v>
      </c>
      <c r="AM954" s="41">
        <f t="shared" si="118"/>
        <v>-99</v>
      </c>
      <c r="AN954" s="26">
        <f t="shared" si="122"/>
        <v>93.00131162925854</v>
      </c>
    </row>
    <row r="955" spans="34:40" ht="12.75">
      <c r="AH955" s="1">
        <f t="shared" si="121"/>
        <v>951</v>
      </c>
      <c r="AI955" s="2">
        <f t="shared" si="119"/>
        <v>100</v>
      </c>
      <c r="AJ955" s="2">
        <f t="shared" si="120"/>
        <v>4.99868837074146</v>
      </c>
      <c r="AK955" s="41">
        <f t="shared" si="116"/>
        <v>0</v>
      </c>
      <c r="AL955" s="2">
        <f t="shared" si="117"/>
        <v>-99</v>
      </c>
      <c r="AM955" s="41">
        <f t="shared" si="118"/>
        <v>-99</v>
      </c>
      <c r="AN955" s="26">
        <f t="shared" si="122"/>
        <v>93.00131162925854</v>
      </c>
    </row>
    <row r="956" spans="34:40" ht="12.75">
      <c r="AH956" s="1">
        <f t="shared" si="121"/>
        <v>952</v>
      </c>
      <c r="AI956" s="2">
        <f t="shared" si="119"/>
        <v>100</v>
      </c>
      <c r="AJ956" s="2">
        <f t="shared" si="120"/>
        <v>4.99868837074146</v>
      </c>
      <c r="AK956" s="41">
        <f t="shared" si="116"/>
        <v>0</v>
      </c>
      <c r="AL956" s="2">
        <f t="shared" si="117"/>
        <v>-99</v>
      </c>
      <c r="AM956" s="41">
        <f t="shared" si="118"/>
        <v>-99</v>
      </c>
      <c r="AN956" s="26">
        <f t="shared" si="122"/>
        <v>93.00131162925854</v>
      </c>
    </row>
    <row r="957" spans="34:40" ht="12.75">
      <c r="AH957" s="1">
        <f t="shared" si="121"/>
        <v>953</v>
      </c>
      <c r="AI957" s="2">
        <f t="shared" si="119"/>
        <v>100</v>
      </c>
      <c r="AJ957" s="2">
        <f t="shared" si="120"/>
        <v>4.99868837074146</v>
      </c>
      <c r="AK957" s="41">
        <f t="shared" si="116"/>
        <v>0</v>
      </c>
      <c r="AL957" s="2">
        <f t="shared" si="117"/>
        <v>-99</v>
      </c>
      <c r="AM957" s="41">
        <f t="shared" si="118"/>
        <v>-99</v>
      </c>
      <c r="AN957" s="26">
        <f t="shared" si="122"/>
        <v>93.00131162925854</v>
      </c>
    </row>
    <row r="958" spans="34:40" ht="12.75">
      <c r="AH958" s="1">
        <f t="shared" si="121"/>
        <v>954</v>
      </c>
      <c r="AI958" s="2">
        <f t="shared" si="119"/>
        <v>100</v>
      </c>
      <c r="AJ958" s="2">
        <f t="shared" si="120"/>
        <v>4.99868837074146</v>
      </c>
      <c r="AK958" s="41">
        <f t="shared" si="116"/>
        <v>0</v>
      </c>
      <c r="AL958" s="2">
        <f t="shared" si="117"/>
        <v>-99</v>
      </c>
      <c r="AM958" s="41">
        <f t="shared" si="118"/>
        <v>-99</v>
      </c>
      <c r="AN958" s="26">
        <f t="shared" si="122"/>
        <v>93.00131162925854</v>
      </c>
    </row>
    <row r="959" spans="34:40" ht="12.75">
      <c r="AH959" s="1">
        <f t="shared" si="121"/>
        <v>955</v>
      </c>
      <c r="AI959" s="2">
        <f t="shared" si="119"/>
        <v>100</v>
      </c>
      <c r="AJ959" s="2">
        <f t="shared" si="120"/>
        <v>4.99868837074146</v>
      </c>
      <c r="AK959" s="41">
        <f t="shared" si="116"/>
        <v>0</v>
      </c>
      <c r="AL959" s="2">
        <f t="shared" si="117"/>
        <v>-99</v>
      </c>
      <c r="AM959" s="41">
        <f t="shared" si="118"/>
        <v>-99</v>
      </c>
      <c r="AN959" s="26">
        <f t="shared" si="122"/>
        <v>93.00131162925854</v>
      </c>
    </row>
    <row r="960" spans="34:40" ht="12.75">
      <c r="AH960" s="1">
        <f t="shared" si="121"/>
        <v>956</v>
      </c>
      <c r="AI960" s="2">
        <f t="shared" si="119"/>
        <v>100</v>
      </c>
      <c r="AJ960" s="2">
        <f t="shared" si="120"/>
        <v>4.99868837074146</v>
      </c>
      <c r="AK960" s="41">
        <f t="shared" si="116"/>
        <v>0</v>
      </c>
      <c r="AL960" s="2">
        <f t="shared" si="117"/>
        <v>-99</v>
      </c>
      <c r="AM960" s="41">
        <f t="shared" si="118"/>
        <v>-99</v>
      </c>
      <c r="AN960" s="26">
        <f t="shared" si="122"/>
        <v>93.00131162925854</v>
      </c>
    </row>
    <row r="961" spans="34:40" ht="12.75">
      <c r="AH961" s="1">
        <f t="shared" si="121"/>
        <v>957</v>
      </c>
      <c r="AI961" s="2">
        <f t="shared" si="119"/>
        <v>100</v>
      </c>
      <c r="AJ961" s="2">
        <f t="shared" si="120"/>
        <v>4.99868837074146</v>
      </c>
      <c r="AK961" s="41">
        <f t="shared" si="116"/>
        <v>0</v>
      </c>
      <c r="AL961" s="2">
        <f t="shared" si="117"/>
        <v>-99</v>
      </c>
      <c r="AM961" s="41">
        <f t="shared" si="118"/>
        <v>-99</v>
      </c>
      <c r="AN961" s="26">
        <f t="shared" si="122"/>
        <v>93.00131162925854</v>
      </c>
    </row>
    <row r="962" spans="34:40" ht="12.75">
      <c r="AH962" s="1">
        <f t="shared" si="121"/>
        <v>958</v>
      </c>
      <c r="AI962" s="2">
        <f t="shared" si="119"/>
        <v>100</v>
      </c>
      <c r="AJ962" s="2">
        <f t="shared" si="120"/>
        <v>4.99868837074146</v>
      </c>
      <c r="AK962" s="41">
        <f t="shared" si="116"/>
        <v>0</v>
      </c>
      <c r="AL962" s="2">
        <f t="shared" si="117"/>
        <v>-99</v>
      </c>
      <c r="AM962" s="41">
        <f t="shared" si="118"/>
        <v>-99</v>
      </c>
      <c r="AN962" s="26">
        <f t="shared" si="122"/>
        <v>93.00131162925854</v>
      </c>
    </row>
    <row r="963" spans="34:40" ht="12.75">
      <c r="AH963" s="1">
        <f t="shared" si="121"/>
        <v>959</v>
      </c>
      <c r="AI963" s="2">
        <f t="shared" si="119"/>
        <v>100</v>
      </c>
      <c r="AJ963" s="2">
        <f t="shared" si="120"/>
        <v>4.99868837074146</v>
      </c>
      <c r="AK963" s="41">
        <f t="shared" si="116"/>
        <v>0</v>
      </c>
      <c r="AL963" s="2">
        <f t="shared" si="117"/>
        <v>-99</v>
      </c>
      <c r="AM963" s="41">
        <f t="shared" si="118"/>
        <v>-99</v>
      </c>
      <c r="AN963" s="26">
        <f t="shared" si="122"/>
        <v>93.00131162925854</v>
      </c>
    </row>
    <row r="964" spans="34:40" ht="12.75">
      <c r="AH964" s="1">
        <f t="shared" si="121"/>
        <v>960</v>
      </c>
      <c r="AI964" s="2">
        <f t="shared" si="119"/>
        <v>100</v>
      </c>
      <c r="AJ964" s="2">
        <f t="shared" si="120"/>
        <v>4.99868837074146</v>
      </c>
      <c r="AK964" s="41">
        <f aca="true" t="shared" si="123" ref="AK964:AK1004">IF(AJ964&gt;=ha,-Dif_t*(ka*SQRT(AJ964-ha)+kb*SQRT(AJ964-hb)),IF(AJ964&gt;=hb,-Dif_t*kb*SQRT(AJ964-hb),0))</f>
        <v>0</v>
      </c>
      <c r="AL964" s="2">
        <f aca="true" t="shared" si="124" ref="AL964:AL1004">IF(OR(AJ964=9999,AJ964&lt;=ha),-99,SQRT(2*g*(AJ964-ha)))</f>
        <v>-99</v>
      </c>
      <c r="AM964" s="41">
        <f aca="true" t="shared" si="125" ref="AM964:AM1004">IF(OR(AJ964=9999,AJ964&lt;=hb),-99,SQRT(2*g*(AJ964-hb)))</f>
        <v>-99</v>
      </c>
      <c r="AN964" s="26">
        <f t="shared" si="122"/>
        <v>93.00131162925854</v>
      </c>
    </row>
    <row r="965" spans="34:40" ht="12.75">
      <c r="AH965" s="1">
        <f t="shared" si="121"/>
        <v>961</v>
      </c>
      <c r="AI965" s="2">
        <f aca="true" t="shared" si="126" ref="AI965:AI1004">IF(AI964+Dif_t&gt;100,100,IF(AI964&lt;10,AI964+AJ$2,AI964+Dif_t))</f>
        <v>100</v>
      </c>
      <c r="AJ965" s="2">
        <f aca="true" t="shared" si="127" ref="AJ965:AJ1004">IF(OR(AJ964=0,AJ964=9999),9999,IF(AJ964+AK964&lt;0,0,AJ964+AK964))</f>
        <v>4.99868837074146</v>
      </c>
      <c r="AK965" s="41">
        <f t="shared" si="123"/>
        <v>0</v>
      </c>
      <c r="AL965" s="2">
        <f t="shared" si="124"/>
        <v>-99</v>
      </c>
      <c r="AM965" s="41">
        <f t="shared" si="125"/>
        <v>-99</v>
      </c>
      <c r="AN965" s="26">
        <f t="shared" si="122"/>
        <v>93.00131162925854</v>
      </c>
    </row>
    <row r="966" spans="34:40" ht="12.75">
      <c r="AH966" s="1">
        <f aca="true" t="shared" si="128" ref="AH966:AH1004">AH965+1</f>
        <v>962</v>
      </c>
      <c r="AI966" s="2">
        <f t="shared" si="126"/>
        <v>100</v>
      </c>
      <c r="AJ966" s="2">
        <f t="shared" si="127"/>
        <v>4.99868837074146</v>
      </c>
      <c r="AK966" s="41">
        <f t="shared" si="123"/>
        <v>0</v>
      </c>
      <c r="AL966" s="2">
        <f t="shared" si="124"/>
        <v>-99</v>
      </c>
      <c r="AM966" s="41">
        <f t="shared" si="125"/>
        <v>-99</v>
      </c>
      <c r="AN966" s="26">
        <f aca="true" t="shared" si="129" ref="AN966:AN1004">IF(OR(AJ966=0,AJ966=9999),AN965+1,AJ$4-AJ966)</f>
        <v>93.00131162925854</v>
      </c>
    </row>
    <row r="967" spans="34:40" ht="12.75">
      <c r="AH967" s="1">
        <f t="shared" si="128"/>
        <v>963</v>
      </c>
      <c r="AI967" s="2">
        <f t="shared" si="126"/>
        <v>100</v>
      </c>
      <c r="AJ967" s="2">
        <f t="shared" si="127"/>
        <v>4.99868837074146</v>
      </c>
      <c r="AK967" s="41">
        <f t="shared" si="123"/>
        <v>0</v>
      </c>
      <c r="AL967" s="2">
        <f t="shared" si="124"/>
        <v>-99</v>
      </c>
      <c r="AM967" s="41">
        <f t="shared" si="125"/>
        <v>-99</v>
      </c>
      <c r="AN967" s="26">
        <f t="shared" si="129"/>
        <v>93.00131162925854</v>
      </c>
    </row>
    <row r="968" spans="34:40" ht="12.75">
      <c r="AH968" s="1">
        <f t="shared" si="128"/>
        <v>964</v>
      </c>
      <c r="AI968" s="2">
        <f t="shared" si="126"/>
        <v>100</v>
      </c>
      <c r="AJ968" s="2">
        <f t="shared" si="127"/>
        <v>4.99868837074146</v>
      </c>
      <c r="AK968" s="41">
        <f t="shared" si="123"/>
        <v>0</v>
      </c>
      <c r="AL968" s="2">
        <f t="shared" si="124"/>
        <v>-99</v>
      </c>
      <c r="AM968" s="41">
        <f t="shared" si="125"/>
        <v>-99</v>
      </c>
      <c r="AN968" s="26">
        <f t="shared" si="129"/>
        <v>93.00131162925854</v>
      </c>
    </row>
    <row r="969" spans="34:40" ht="12.75">
      <c r="AH969" s="1">
        <f t="shared" si="128"/>
        <v>965</v>
      </c>
      <c r="AI969" s="2">
        <f t="shared" si="126"/>
        <v>100</v>
      </c>
      <c r="AJ969" s="2">
        <f t="shared" si="127"/>
        <v>4.99868837074146</v>
      </c>
      <c r="AK969" s="41">
        <f t="shared" si="123"/>
        <v>0</v>
      </c>
      <c r="AL969" s="2">
        <f t="shared" si="124"/>
        <v>-99</v>
      </c>
      <c r="AM969" s="41">
        <f t="shared" si="125"/>
        <v>-99</v>
      </c>
      <c r="AN969" s="26">
        <f t="shared" si="129"/>
        <v>93.00131162925854</v>
      </c>
    </row>
    <row r="970" spans="34:40" ht="12.75">
      <c r="AH970" s="1">
        <f t="shared" si="128"/>
        <v>966</v>
      </c>
      <c r="AI970" s="2">
        <f t="shared" si="126"/>
        <v>100</v>
      </c>
      <c r="AJ970" s="2">
        <f t="shared" si="127"/>
        <v>4.99868837074146</v>
      </c>
      <c r="AK970" s="41">
        <f t="shared" si="123"/>
        <v>0</v>
      </c>
      <c r="AL970" s="2">
        <f t="shared" si="124"/>
        <v>-99</v>
      </c>
      <c r="AM970" s="41">
        <f t="shared" si="125"/>
        <v>-99</v>
      </c>
      <c r="AN970" s="26">
        <f t="shared" si="129"/>
        <v>93.00131162925854</v>
      </c>
    </row>
    <row r="971" spans="34:40" ht="12.75">
      <c r="AH971" s="1">
        <f t="shared" si="128"/>
        <v>967</v>
      </c>
      <c r="AI971" s="2">
        <f t="shared" si="126"/>
        <v>100</v>
      </c>
      <c r="AJ971" s="2">
        <f t="shared" si="127"/>
        <v>4.99868837074146</v>
      </c>
      <c r="AK971" s="41">
        <f t="shared" si="123"/>
        <v>0</v>
      </c>
      <c r="AL971" s="2">
        <f t="shared" si="124"/>
        <v>-99</v>
      </c>
      <c r="AM971" s="41">
        <f t="shared" si="125"/>
        <v>-99</v>
      </c>
      <c r="AN971" s="26">
        <f t="shared" si="129"/>
        <v>93.00131162925854</v>
      </c>
    </row>
    <row r="972" spans="34:40" ht="12.75">
      <c r="AH972" s="1">
        <f t="shared" si="128"/>
        <v>968</v>
      </c>
      <c r="AI972" s="2">
        <f t="shared" si="126"/>
        <v>100</v>
      </c>
      <c r="AJ972" s="2">
        <f t="shared" si="127"/>
        <v>4.99868837074146</v>
      </c>
      <c r="AK972" s="41">
        <f t="shared" si="123"/>
        <v>0</v>
      </c>
      <c r="AL972" s="2">
        <f t="shared" si="124"/>
        <v>-99</v>
      </c>
      <c r="AM972" s="41">
        <f t="shared" si="125"/>
        <v>-99</v>
      </c>
      <c r="AN972" s="26">
        <f t="shared" si="129"/>
        <v>93.00131162925854</v>
      </c>
    </row>
    <row r="973" spans="34:40" ht="12.75">
      <c r="AH973" s="1">
        <f t="shared" si="128"/>
        <v>969</v>
      </c>
      <c r="AI973" s="2">
        <f t="shared" si="126"/>
        <v>100</v>
      </c>
      <c r="AJ973" s="2">
        <f t="shared" si="127"/>
        <v>4.99868837074146</v>
      </c>
      <c r="AK973" s="41">
        <f t="shared" si="123"/>
        <v>0</v>
      </c>
      <c r="AL973" s="2">
        <f t="shared" si="124"/>
        <v>-99</v>
      </c>
      <c r="AM973" s="41">
        <f t="shared" si="125"/>
        <v>-99</v>
      </c>
      <c r="AN973" s="26">
        <f t="shared" si="129"/>
        <v>93.00131162925854</v>
      </c>
    </row>
    <row r="974" spans="34:40" ht="12.75">
      <c r="AH974" s="1">
        <f t="shared" si="128"/>
        <v>970</v>
      </c>
      <c r="AI974" s="2">
        <f t="shared" si="126"/>
        <v>100</v>
      </c>
      <c r="AJ974" s="2">
        <f t="shared" si="127"/>
        <v>4.99868837074146</v>
      </c>
      <c r="AK974" s="41">
        <f t="shared" si="123"/>
        <v>0</v>
      </c>
      <c r="AL974" s="2">
        <f t="shared" si="124"/>
        <v>-99</v>
      </c>
      <c r="AM974" s="41">
        <f t="shared" si="125"/>
        <v>-99</v>
      </c>
      <c r="AN974" s="26">
        <f t="shared" si="129"/>
        <v>93.00131162925854</v>
      </c>
    </row>
    <row r="975" spans="34:40" ht="12.75">
      <c r="AH975" s="1">
        <f t="shared" si="128"/>
        <v>971</v>
      </c>
      <c r="AI975" s="2">
        <f t="shared" si="126"/>
        <v>100</v>
      </c>
      <c r="AJ975" s="2">
        <f t="shared" si="127"/>
        <v>4.99868837074146</v>
      </c>
      <c r="AK975" s="41">
        <f t="shared" si="123"/>
        <v>0</v>
      </c>
      <c r="AL975" s="2">
        <f t="shared" si="124"/>
        <v>-99</v>
      </c>
      <c r="AM975" s="41">
        <f t="shared" si="125"/>
        <v>-99</v>
      </c>
      <c r="AN975" s="26">
        <f t="shared" si="129"/>
        <v>93.00131162925854</v>
      </c>
    </row>
    <row r="976" spans="34:40" ht="12.75">
      <c r="AH976" s="1">
        <f t="shared" si="128"/>
        <v>972</v>
      </c>
      <c r="AI976" s="2">
        <f t="shared" si="126"/>
        <v>100</v>
      </c>
      <c r="AJ976" s="2">
        <f t="shared" si="127"/>
        <v>4.99868837074146</v>
      </c>
      <c r="AK976" s="41">
        <f t="shared" si="123"/>
        <v>0</v>
      </c>
      <c r="AL976" s="2">
        <f t="shared" si="124"/>
        <v>-99</v>
      </c>
      <c r="AM976" s="41">
        <f t="shared" si="125"/>
        <v>-99</v>
      </c>
      <c r="AN976" s="26">
        <f t="shared" si="129"/>
        <v>93.00131162925854</v>
      </c>
    </row>
    <row r="977" spans="34:40" ht="12.75">
      <c r="AH977" s="1">
        <f t="shared" si="128"/>
        <v>973</v>
      </c>
      <c r="AI977" s="2">
        <f t="shared" si="126"/>
        <v>100</v>
      </c>
      <c r="AJ977" s="2">
        <f t="shared" si="127"/>
        <v>4.99868837074146</v>
      </c>
      <c r="AK977" s="41">
        <f t="shared" si="123"/>
        <v>0</v>
      </c>
      <c r="AL977" s="2">
        <f t="shared" si="124"/>
        <v>-99</v>
      </c>
      <c r="AM977" s="41">
        <f t="shared" si="125"/>
        <v>-99</v>
      </c>
      <c r="AN977" s="26">
        <f t="shared" si="129"/>
        <v>93.00131162925854</v>
      </c>
    </row>
    <row r="978" spans="34:40" ht="12.75">
      <c r="AH978" s="1">
        <f t="shared" si="128"/>
        <v>974</v>
      </c>
      <c r="AI978" s="2">
        <f t="shared" si="126"/>
        <v>100</v>
      </c>
      <c r="AJ978" s="2">
        <f t="shared" si="127"/>
        <v>4.99868837074146</v>
      </c>
      <c r="AK978" s="41">
        <f t="shared" si="123"/>
        <v>0</v>
      </c>
      <c r="AL978" s="2">
        <f t="shared" si="124"/>
        <v>-99</v>
      </c>
      <c r="AM978" s="41">
        <f t="shared" si="125"/>
        <v>-99</v>
      </c>
      <c r="AN978" s="26">
        <f t="shared" si="129"/>
        <v>93.00131162925854</v>
      </c>
    </row>
    <row r="979" spans="34:40" ht="12.75">
      <c r="AH979" s="1">
        <f t="shared" si="128"/>
        <v>975</v>
      </c>
      <c r="AI979" s="2">
        <f t="shared" si="126"/>
        <v>100</v>
      </c>
      <c r="AJ979" s="2">
        <f t="shared" si="127"/>
        <v>4.99868837074146</v>
      </c>
      <c r="AK979" s="41">
        <f t="shared" si="123"/>
        <v>0</v>
      </c>
      <c r="AL979" s="2">
        <f t="shared" si="124"/>
        <v>-99</v>
      </c>
      <c r="AM979" s="41">
        <f t="shared" si="125"/>
        <v>-99</v>
      </c>
      <c r="AN979" s="26">
        <f t="shared" si="129"/>
        <v>93.00131162925854</v>
      </c>
    </row>
    <row r="980" spans="34:40" ht="12.75">
      <c r="AH980" s="1">
        <f t="shared" si="128"/>
        <v>976</v>
      </c>
      <c r="AI980" s="2">
        <f t="shared" si="126"/>
        <v>100</v>
      </c>
      <c r="AJ980" s="2">
        <f t="shared" si="127"/>
        <v>4.99868837074146</v>
      </c>
      <c r="AK980" s="41">
        <f t="shared" si="123"/>
        <v>0</v>
      </c>
      <c r="AL980" s="2">
        <f t="shared" si="124"/>
        <v>-99</v>
      </c>
      <c r="AM980" s="41">
        <f t="shared" si="125"/>
        <v>-99</v>
      </c>
      <c r="AN980" s="26">
        <f t="shared" si="129"/>
        <v>93.00131162925854</v>
      </c>
    </row>
    <row r="981" spans="34:40" ht="12.75">
      <c r="AH981" s="1">
        <f t="shared" si="128"/>
        <v>977</v>
      </c>
      <c r="AI981" s="2">
        <f t="shared" si="126"/>
        <v>100</v>
      </c>
      <c r="AJ981" s="2">
        <f t="shared" si="127"/>
        <v>4.99868837074146</v>
      </c>
      <c r="AK981" s="41">
        <f t="shared" si="123"/>
        <v>0</v>
      </c>
      <c r="AL981" s="2">
        <f t="shared" si="124"/>
        <v>-99</v>
      </c>
      <c r="AM981" s="41">
        <f t="shared" si="125"/>
        <v>-99</v>
      </c>
      <c r="AN981" s="26">
        <f t="shared" si="129"/>
        <v>93.00131162925854</v>
      </c>
    </row>
    <row r="982" spans="34:40" ht="12.75">
      <c r="AH982" s="1">
        <f t="shared" si="128"/>
        <v>978</v>
      </c>
      <c r="AI982" s="2">
        <f t="shared" si="126"/>
        <v>100</v>
      </c>
      <c r="AJ982" s="2">
        <f t="shared" si="127"/>
        <v>4.99868837074146</v>
      </c>
      <c r="AK982" s="41">
        <f t="shared" si="123"/>
        <v>0</v>
      </c>
      <c r="AL982" s="2">
        <f t="shared" si="124"/>
        <v>-99</v>
      </c>
      <c r="AM982" s="41">
        <f t="shared" si="125"/>
        <v>-99</v>
      </c>
      <c r="AN982" s="26">
        <f t="shared" si="129"/>
        <v>93.00131162925854</v>
      </c>
    </row>
    <row r="983" spans="34:40" ht="12.75">
      <c r="AH983" s="1">
        <f t="shared" si="128"/>
        <v>979</v>
      </c>
      <c r="AI983" s="2">
        <f t="shared" si="126"/>
        <v>100</v>
      </c>
      <c r="AJ983" s="2">
        <f t="shared" si="127"/>
        <v>4.99868837074146</v>
      </c>
      <c r="AK983" s="41">
        <f t="shared" si="123"/>
        <v>0</v>
      </c>
      <c r="AL983" s="2">
        <f t="shared" si="124"/>
        <v>-99</v>
      </c>
      <c r="AM983" s="41">
        <f t="shared" si="125"/>
        <v>-99</v>
      </c>
      <c r="AN983" s="26">
        <f t="shared" si="129"/>
        <v>93.00131162925854</v>
      </c>
    </row>
    <row r="984" spans="34:40" ht="12.75">
      <c r="AH984" s="1">
        <f t="shared" si="128"/>
        <v>980</v>
      </c>
      <c r="AI984" s="2">
        <f t="shared" si="126"/>
        <v>100</v>
      </c>
      <c r="AJ984" s="2">
        <f t="shared" si="127"/>
        <v>4.99868837074146</v>
      </c>
      <c r="AK984" s="41">
        <f t="shared" si="123"/>
        <v>0</v>
      </c>
      <c r="AL984" s="2">
        <f t="shared" si="124"/>
        <v>-99</v>
      </c>
      <c r="AM984" s="41">
        <f t="shared" si="125"/>
        <v>-99</v>
      </c>
      <c r="AN984" s="26">
        <f t="shared" si="129"/>
        <v>93.00131162925854</v>
      </c>
    </row>
    <row r="985" spans="34:40" ht="12.75">
      <c r="AH985" s="1">
        <f t="shared" si="128"/>
        <v>981</v>
      </c>
      <c r="AI985" s="2">
        <f t="shared" si="126"/>
        <v>100</v>
      </c>
      <c r="AJ985" s="2">
        <f t="shared" si="127"/>
        <v>4.99868837074146</v>
      </c>
      <c r="AK985" s="41">
        <f t="shared" si="123"/>
        <v>0</v>
      </c>
      <c r="AL985" s="2">
        <f t="shared" si="124"/>
        <v>-99</v>
      </c>
      <c r="AM985" s="41">
        <f t="shared" si="125"/>
        <v>-99</v>
      </c>
      <c r="AN985" s="26">
        <f t="shared" si="129"/>
        <v>93.00131162925854</v>
      </c>
    </row>
    <row r="986" spans="34:40" ht="12.75">
      <c r="AH986" s="1">
        <f t="shared" si="128"/>
        <v>982</v>
      </c>
      <c r="AI986" s="2">
        <f t="shared" si="126"/>
        <v>100</v>
      </c>
      <c r="AJ986" s="2">
        <f t="shared" si="127"/>
        <v>4.99868837074146</v>
      </c>
      <c r="AK986" s="41">
        <f t="shared" si="123"/>
        <v>0</v>
      </c>
      <c r="AL986" s="2">
        <f t="shared" si="124"/>
        <v>-99</v>
      </c>
      <c r="AM986" s="41">
        <f t="shared" si="125"/>
        <v>-99</v>
      </c>
      <c r="AN986" s="26">
        <f t="shared" si="129"/>
        <v>93.00131162925854</v>
      </c>
    </row>
    <row r="987" spans="34:40" ht="12.75">
      <c r="AH987" s="1">
        <f t="shared" si="128"/>
        <v>983</v>
      </c>
      <c r="AI987" s="2">
        <f t="shared" si="126"/>
        <v>100</v>
      </c>
      <c r="AJ987" s="2">
        <f t="shared" si="127"/>
        <v>4.99868837074146</v>
      </c>
      <c r="AK987" s="41">
        <f t="shared" si="123"/>
        <v>0</v>
      </c>
      <c r="AL987" s="2">
        <f t="shared" si="124"/>
        <v>-99</v>
      </c>
      <c r="AM987" s="41">
        <f t="shared" si="125"/>
        <v>-99</v>
      </c>
      <c r="AN987" s="26">
        <f t="shared" si="129"/>
        <v>93.00131162925854</v>
      </c>
    </row>
    <row r="988" spans="34:40" ht="12.75">
      <c r="AH988" s="1">
        <f t="shared" si="128"/>
        <v>984</v>
      </c>
      <c r="AI988" s="2">
        <f t="shared" si="126"/>
        <v>100</v>
      </c>
      <c r="AJ988" s="2">
        <f t="shared" si="127"/>
        <v>4.99868837074146</v>
      </c>
      <c r="AK988" s="41">
        <f t="shared" si="123"/>
        <v>0</v>
      </c>
      <c r="AL988" s="2">
        <f t="shared" si="124"/>
        <v>-99</v>
      </c>
      <c r="AM988" s="41">
        <f t="shared" si="125"/>
        <v>-99</v>
      </c>
      <c r="AN988" s="26">
        <f t="shared" si="129"/>
        <v>93.00131162925854</v>
      </c>
    </row>
    <row r="989" spans="34:40" ht="12.75">
      <c r="AH989" s="1">
        <f t="shared" si="128"/>
        <v>985</v>
      </c>
      <c r="AI989" s="2">
        <f t="shared" si="126"/>
        <v>100</v>
      </c>
      <c r="AJ989" s="2">
        <f t="shared" si="127"/>
        <v>4.99868837074146</v>
      </c>
      <c r="AK989" s="41">
        <f t="shared" si="123"/>
        <v>0</v>
      </c>
      <c r="AL989" s="2">
        <f t="shared" si="124"/>
        <v>-99</v>
      </c>
      <c r="AM989" s="41">
        <f t="shared" si="125"/>
        <v>-99</v>
      </c>
      <c r="AN989" s="26">
        <f t="shared" si="129"/>
        <v>93.00131162925854</v>
      </c>
    </row>
    <row r="990" spans="34:40" ht="12.75">
      <c r="AH990" s="1">
        <f t="shared" si="128"/>
        <v>986</v>
      </c>
      <c r="AI990" s="2">
        <f t="shared" si="126"/>
        <v>100</v>
      </c>
      <c r="AJ990" s="2">
        <f t="shared" si="127"/>
        <v>4.99868837074146</v>
      </c>
      <c r="AK990" s="41">
        <f t="shared" si="123"/>
        <v>0</v>
      </c>
      <c r="AL990" s="2">
        <f t="shared" si="124"/>
        <v>-99</v>
      </c>
      <c r="AM990" s="41">
        <f t="shared" si="125"/>
        <v>-99</v>
      </c>
      <c r="AN990" s="26">
        <f t="shared" si="129"/>
        <v>93.00131162925854</v>
      </c>
    </row>
    <row r="991" spans="34:40" ht="12.75">
      <c r="AH991" s="1">
        <f t="shared" si="128"/>
        <v>987</v>
      </c>
      <c r="AI991" s="2">
        <f t="shared" si="126"/>
        <v>100</v>
      </c>
      <c r="AJ991" s="2">
        <f t="shared" si="127"/>
        <v>4.99868837074146</v>
      </c>
      <c r="AK991" s="41">
        <f t="shared" si="123"/>
        <v>0</v>
      </c>
      <c r="AL991" s="2">
        <f t="shared" si="124"/>
        <v>-99</v>
      </c>
      <c r="AM991" s="41">
        <f t="shared" si="125"/>
        <v>-99</v>
      </c>
      <c r="AN991" s="26">
        <f t="shared" si="129"/>
        <v>93.00131162925854</v>
      </c>
    </row>
    <row r="992" spans="34:40" ht="12.75">
      <c r="AH992" s="1">
        <f t="shared" si="128"/>
        <v>988</v>
      </c>
      <c r="AI992" s="2">
        <f t="shared" si="126"/>
        <v>100</v>
      </c>
      <c r="AJ992" s="2">
        <f t="shared" si="127"/>
        <v>4.99868837074146</v>
      </c>
      <c r="AK992" s="41">
        <f t="shared" si="123"/>
        <v>0</v>
      </c>
      <c r="AL992" s="2">
        <f t="shared" si="124"/>
        <v>-99</v>
      </c>
      <c r="AM992" s="41">
        <f t="shared" si="125"/>
        <v>-99</v>
      </c>
      <c r="AN992" s="26">
        <f t="shared" si="129"/>
        <v>93.00131162925854</v>
      </c>
    </row>
    <row r="993" spans="34:40" ht="12.75">
      <c r="AH993" s="1">
        <f t="shared" si="128"/>
        <v>989</v>
      </c>
      <c r="AI993" s="2">
        <f t="shared" si="126"/>
        <v>100</v>
      </c>
      <c r="AJ993" s="2">
        <f t="shared" si="127"/>
        <v>4.99868837074146</v>
      </c>
      <c r="AK993" s="41">
        <f t="shared" si="123"/>
        <v>0</v>
      </c>
      <c r="AL993" s="2">
        <f t="shared" si="124"/>
        <v>-99</v>
      </c>
      <c r="AM993" s="41">
        <f t="shared" si="125"/>
        <v>-99</v>
      </c>
      <c r="AN993" s="26">
        <f t="shared" si="129"/>
        <v>93.00131162925854</v>
      </c>
    </row>
    <row r="994" spans="34:40" ht="12.75">
      <c r="AH994" s="1">
        <f t="shared" si="128"/>
        <v>990</v>
      </c>
      <c r="AI994" s="2">
        <f t="shared" si="126"/>
        <v>100</v>
      </c>
      <c r="AJ994" s="2">
        <f t="shared" si="127"/>
        <v>4.99868837074146</v>
      </c>
      <c r="AK994" s="41">
        <f t="shared" si="123"/>
        <v>0</v>
      </c>
      <c r="AL994" s="2">
        <f t="shared" si="124"/>
        <v>-99</v>
      </c>
      <c r="AM994" s="41">
        <f t="shared" si="125"/>
        <v>-99</v>
      </c>
      <c r="AN994" s="26">
        <f t="shared" si="129"/>
        <v>93.00131162925854</v>
      </c>
    </row>
    <row r="995" spans="34:40" ht="12.75">
      <c r="AH995" s="1">
        <f t="shared" si="128"/>
        <v>991</v>
      </c>
      <c r="AI995" s="2">
        <f t="shared" si="126"/>
        <v>100</v>
      </c>
      <c r="AJ995" s="2">
        <f t="shared" si="127"/>
        <v>4.99868837074146</v>
      </c>
      <c r="AK995" s="41">
        <f t="shared" si="123"/>
        <v>0</v>
      </c>
      <c r="AL995" s="2">
        <f t="shared" si="124"/>
        <v>-99</v>
      </c>
      <c r="AM995" s="41">
        <f t="shared" si="125"/>
        <v>-99</v>
      </c>
      <c r="AN995" s="26">
        <f t="shared" si="129"/>
        <v>93.00131162925854</v>
      </c>
    </row>
    <row r="996" spans="34:40" ht="12.75">
      <c r="AH996" s="1">
        <f t="shared" si="128"/>
        <v>992</v>
      </c>
      <c r="AI996" s="2">
        <f t="shared" si="126"/>
        <v>100</v>
      </c>
      <c r="AJ996" s="2">
        <f t="shared" si="127"/>
        <v>4.99868837074146</v>
      </c>
      <c r="AK996" s="41">
        <f t="shared" si="123"/>
        <v>0</v>
      </c>
      <c r="AL996" s="2">
        <f t="shared" si="124"/>
        <v>-99</v>
      </c>
      <c r="AM996" s="41">
        <f t="shared" si="125"/>
        <v>-99</v>
      </c>
      <c r="AN996" s="26">
        <f t="shared" si="129"/>
        <v>93.00131162925854</v>
      </c>
    </row>
    <row r="997" spans="34:40" ht="12.75">
      <c r="AH997" s="1">
        <f t="shared" si="128"/>
        <v>993</v>
      </c>
      <c r="AI997" s="2">
        <f t="shared" si="126"/>
        <v>100</v>
      </c>
      <c r="AJ997" s="2">
        <f t="shared" si="127"/>
        <v>4.99868837074146</v>
      </c>
      <c r="AK997" s="41">
        <f t="shared" si="123"/>
        <v>0</v>
      </c>
      <c r="AL997" s="2">
        <f t="shared" si="124"/>
        <v>-99</v>
      </c>
      <c r="AM997" s="41">
        <f t="shared" si="125"/>
        <v>-99</v>
      </c>
      <c r="AN997" s="26">
        <f t="shared" si="129"/>
        <v>93.00131162925854</v>
      </c>
    </row>
    <row r="998" spans="34:40" ht="12.75">
      <c r="AH998" s="1">
        <f t="shared" si="128"/>
        <v>994</v>
      </c>
      <c r="AI998" s="2">
        <f t="shared" si="126"/>
        <v>100</v>
      </c>
      <c r="AJ998" s="2">
        <f t="shared" si="127"/>
        <v>4.99868837074146</v>
      </c>
      <c r="AK998" s="41">
        <f t="shared" si="123"/>
        <v>0</v>
      </c>
      <c r="AL998" s="2">
        <f t="shared" si="124"/>
        <v>-99</v>
      </c>
      <c r="AM998" s="41">
        <f t="shared" si="125"/>
        <v>-99</v>
      </c>
      <c r="AN998" s="26">
        <f t="shared" si="129"/>
        <v>93.00131162925854</v>
      </c>
    </row>
    <row r="999" spans="34:40" ht="12.75">
      <c r="AH999" s="1">
        <f t="shared" si="128"/>
        <v>995</v>
      </c>
      <c r="AI999" s="2">
        <f t="shared" si="126"/>
        <v>100</v>
      </c>
      <c r="AJ999" s="2">
        <f t="shared" si="127"/>
        <v>4.99868837074146</v>
      </c>
      <c r="AK999" s="41">
        <f t="shared" si="123"/>
        <v>0</v>
      </c>
      <c r="AL999" s="2">
        <f t="shared" si="124"/>
        <v>-99</v>
      </c>
      <c r="AM999" s="41">
        <f t="shared" si="125"/>
        <v>-99</v>
      </c>
      <c r="AN999" s="26">
        <f t="shared" si="129"/>
        <v>93.00131162925854</v>
      </c>
    </row>
    <row r="1000" spans="34:40" ht="12.75">
      <c r="AH1000" s="1">
        <f t="shared" si="128"/>
        <v>996</v>
      </c>
      <c r="AI1000" s="2">
        <f t="shared" si="126"/>
        <v>100</v>
      </c>
      <c r="AJ1000" s="2">
        <f t="shared" si="127"/>
        <v>4.99868837074146</v>
      </c>
      <c r="AK1000" s="41">
        <f t="shared" si="123"/>
        <v>0</v>
      </c>
      <c r="AL1000" s="2">
        <f t="shared" si="124"/>
        <v>-99</v>
      </c>
      <c r="AM1000" s="41">
        <f t="shared" si="125"/>
        <v>-99</v>
      </c>
      <c r="AN1000" s="26">
        <f t="shared" si="129"/>
        <v>93.00131162925854</v>
      </c>
    </row>
    <row r="1001" spans="34:40" ht="12.75">
      <c r="AH1001" s="1">
        <f t="shared" si="128"/>
        <v>997</v>
      </c>
      <c r="AI1001" s="2">
        <f t="shared" si="126"/>
        <v>100</v>
      </c>
      <c r="AJ1001" s="2">
        <f t="shared" si="127"/>
        <v>4.99868837074146</v>
      </c>
      <c r="AK1001" s="41">
        <f t="shared" si="123"/>
        <v>0</v>
      </c>
      <c r="AL1001" s="2">
        <f t="shared" si="124"/>
        <v>-99</v>
      </c>
      <c r="AM1001" s="41">
        <f t="shared" si="125"/>
        <v>-99</v>
      </c>
      <c r="AN1001" s="26">
        <f t="shared" si="129"/>
        <v>93.00131162925854</v>
      </c>
    </row>
    <row r="1002" spans="34:40" ht="12.75">
      <c r="AH1002" s="1">
        <f t="shared" si="128"/>
        <v>998</v>
      </c>
      <c r="AI1002" s="2">
        <f t="shared" si="126"/>
        <v>100</v>
      </c>
      <c r="AJ1002" s="2">
        <f t="shared" si="127"/>
        <v>4.99868837074146</v>
      </c>
      <c r="AK1002" s="41">
        <f t="shared" si="123"/>
        <v>0</v>
      </c>
      <c r="AL1002" s="2">
        <f t="shared" si="124"/>
        <v>-99</v>
      </c>
      <c r="AM1002" s="41">
        <f t="shared" si="125"/>
        <v>-99</v>
      </c>
      <c r="AN1002" s="26">
        <f t="shared" si="129"/>
        <v>93.00131162925854</v>
      </c>
    </row>
    <row r="1003" spans="34:40" ht="12.75">
      <c r="AH1003" s="1">
        <f t="shared" si="128"/>
        <v>999</v>
      </c>
      <c r="AI1003" s="2">
        <f t="shared" si="126"/>
        <v>100</v>
      </c>
      <c r="AJ1003" s="2">
        <f t="shared" si="127"/>
        <v>4.99868837074146</v>
      </c>
      <c r="AK1003" s="41">
        <f t="shared" si="123"/>
        <v>0</v>
      </c>
      <c r="AL1003" s="2">
        <f t="shared" si="124"/>
        <v>-99</v>
      </c>
      <c r="AM1003" s="41">
        <f t="shared" si="125"/>
        <v>-99</v>
      </c>
      <c r="AN1003" s="26">
        <f t="shared" si="129"/>
        <v>93.00131162925854</v>
      </c>
    </row>
    <row r="1004" spans="34:40" ht="12.75">
      <c r="AH1004" s="1">
        <f t="shared" si="128"/>
        <v>1000</v>
      </c>
      <c r="AI1004" s="2">
        <f t="shared" si="126"/>
        <v>100</v>
      </c>
      <c r="AJ1004" s="2">
        <f t="shared" si="127"/>
        <v>4.99868837074146</v>
      </c>
      <c r="AK1004" s="41">
        <f t="shared" si="123"/>
        <v>0</v>
      </c>
      <c r="AL1004" s="2">
        <f t="shared" si="124"/>
        <v>-99</v>
      </c>
      <c r="AM1004" s="41">
        <f t="shared" si="125"/>
        <v>-99</v>
      </c>
      <c r="AN1004" s="26">
        <f t="shared" si="129"/>
        <v>93.00131162925854</v>
      </c>
    </row>
    <row r="1005" spans="34:39" ht="12.75">
      <c r="AH1005" s="1"/>
      <c r="AI1005" s="2"/>
      <c r="AJ1005" s="2"/>
      <c r="AK1005" s="19"/>
      <c r="AL1005" s="2"/>
      <c r="AM1005" s="2"/>
    </row>
    <row r="1006" spans="34:39" ht="12.75">
      <c r="AH1006" s="1"/>
      <c r="AI1006" s="2"/>
      <c r="AJ1006" s="2"/>
      <c r="AK1006" s="19"/>
      <c r="AL1006" s="2"/>
      <c r="AM1006" s="2"/>
    </row>
    <row r="1007" spans="34:39" ht="12.75">
      <c r="AH1007" s="1"/>
      <c r="AI1007" s="2"/>
      <c r="AJ1007" s="2"/>
      <c r="AK1007" s="19"/>
      <c r="AL1007" s="2"/>
      <c r="AM1007" s="2"/>
    </row>
    <row r="1008" spans="34:39" ht="12.75">
      <c r="AH1008" s="1"/>
      <c r="AI1008" s="2"/>
      <c r="AJ1008" s="2"/>
      <c r="AK1008" s="19"/>
      <c r="AL1008" s="2"/>
      <c r="AM1008" s="2"/>
    </row>
    <row r="1009" spans="34:39" ht="12.75">
      <c r="AH1009" s="1"/>
      <c r="AI1009" s="2"/>
      <c r="AJ1009" s="2"/>
      <c r="AK1009" s="19"/>
      <c r="AL1009" s="2"/>
      <c r="AM1009" s="2"/>
    </row>
    <row r="1010" spans="34:39" ht="12.75">
      <c r="AH1010" s="1"/>
      <c r="AI1010" s="2"/>
      <c r="AJ1010" s="2"/>
      <c r="AK1010" s="19"/>
      <c r="AL1010" s="2"/>
      <c r="AM1010" s="2"/>
    </row>
    <row r="1011" spans="34:39" ht="12.75">
      <c r="AH1011" s="1"/>
      <c r="AI1011" s="2"/>
      <c r="AJ1011" s="2"/>
      <c r="AK1011" s="19"/>
      <c r="AL1011" s="2"/>
      <c r="AM1011" s="2"/>
    </row>
    <row r="1012" spans="34:39" ht="12.75">
      <c r="AH1012" s="1"/>
      <c r="AI1012" s="2"/>
      <c r="AJ1012" s="2"/>
      <c r="AK1012" s="19"/>
      <c r="AL1012" s="2"/>
      <c r="AM1012" s="2"/>
    </row>
    <row r="1013" spans="34:39" ht="12.75">
      <c r="AH1013" s="1"/>
      <c r="AI1013" s="2"/>
      <c r="AJ1013" s="2"/>
      <c r="AK1013" s="19"/>
      <c r="AL1013" s="2"/>
      <c r="AM1013" s="2"/>
    </row>
    <row r="1014" spans="34:39" ht="12.75">
      <c r="AH1014" s="1"/>
      <c r="AI1014" s="2"/>
      <c r="AJ1014" s="2"/>
      <c r="AK1014" s="19"/>
      <c r="AL1014" s="2"/>
      <c r="AM1014" s="2"/>
    </row>
    <row r="1015" spans="34:39" ht="12.75">
      <c r="AH1015" s="1"/>
      <c r="AI1015" s="2"/>
      <c r="AJ1015" s="2"/>
      <c r="AK1015" s="19"/>
      <c r="AL1015" s="2"/>
      <c r="AM1015" s="2"/>
    </row>
    <row r="1016" spans="34:39" ht="12.75">
      <c r="AH1016" s="1"/>
      <c r="AI1016" s="2"/>
      <c r="AJ1016" s="2"/>
      <c r="AK1016" s="19"/>
      <c r="AL1016" s="2"/>
      <c r="AM1016" s="2"/>
    </row>
    <row r="1017" spans="34:39" ht="12.75">
      <c r="AH1017" s="1"/>
      <c r="AI1017" s="2"/>
      <c r="AJ1017" s="2"/>
      <c r="AK1017" s="19"/>
      <c r="AL1017" s="2"/>
      <c r="AM1017" s="2"/>
    </row>
    <row r="1018" spans="34:39" ht="12.75">
      <c r="AH1018" s="1"/>
      <c r="AI1018" s="2"/>
      <c r="AJ1018" s="2"/>
      <c r="AK1018" s="19"/>
      <c r="AL1018" s="2"/>
      <c r="AM1018" s="2"/>
    </row>
    <row r="1019" spans="34:39" ht="12.75">
      <c r="AH1019" s="1"/>
      <c r="AI1019" s="2"/>
      <c r="AJ1019" s="2"/>
      <c r="AK1019" s="19"/>
      <c r="AL1019" s="2"/>
      <c r="AM1019" s="2"/>
    </row>
    <row r="1020" spans="34:39" ht="12.75">
      <c r="AH1020" s="1"/>
      <c r="AI1020" s="2"/>
      <c r="AJ1020" s="2"/>
      <c r="AK1020" s="19"/>
      <c r="AL1020" s="2"/>
      <c r="AM1020" s="2"/>
    </row>
    <row r="1021" spans="34:39" ht="12.75">
      <c r="AH1021" s="1"/>
      <c r="AI1021" s="2"/>
      <c r="AJ1021" s="2"/>
      <c r="AK1021" s="19"/>
      <c r="AL1021" s="2"/>
      <c r="AM1021" s="2"/>
    </row>
    <row r="1022" spans="34:39" ht="12.75">
      <c r="AH1022" s="1"/>
      <c r="AI1022" s="2"/>
      <c r="AJ1022" s="2"/>
      <c r="AK1022" s="19"/>
      <c r="AL1022" s="2"/>
      <c r="AM1022" s="2"/>
    </row>
    <row r="1023" spans="34:39" ht="12.75">
      <c r="AH1023" s="1"/>
      <c r="AI1023" s="2"/>
      <c r="AJ1023" s="2"/>
      <c r="AK1023" s="19"/>
      <c r="AL1023" s="2"/>
      <c r="AM1023" s="2"/>
    </row>
    <row r="1024" spans="34:39" ht="12.75">
      <c r="AH1024" s="1"/>
      <c r="AI1024" s="2"/>
      <c r="AJ1024" s="2"/>
      <c r="AK1024" s="19"/>
      <c r="AL1024" s="2"/>
      <c r="AM1024" s="2"/>
    </row>
    <row r="1025" spans="34:39" ht="12.75">
      <c r="AH1025" s="1"/>
      <c r="AI1025" s="2"/>
      <c r="AJ1025" s="2"/>
      <c r="AK1025" s="19"/>
      <c r="AL1025" s="2"/>
      <c r="AM1025" s="2"/>
    </row>
    <row r="1026" spans="34:39" ht="12.75">
      <c r="AH1026" s="1"/>
      <c r="AI1026" s="2"/>
      <c r="AJ1026" s="2"/>
      <c r="AK1026" s="19"/>
      <c r="AL1026" s="2"/>
      <c r="AM1026" s="2"/>
    </row>
    <row r="1027" spans="34:39" ht="12.75">
      <c r="AH1027" s="1"/>
      <c r="AI1027" s="2"/>
      <c r="AJ1027" s="2"/>
      <c r="AK1027" s="19"/>
      <c r="AL1027" s="2"/>
      <c r="AM1027" s="2"/>
    </row>
    <row r="1028" spans="34:39" ht="12.75">
      <c r="AH1028" s="1"/>
      <c r="AI1028" s="2"/>
      <c r="AJ1028" s="2"/>
      <c r="AK1028" s="19"/>
      <c r="AL1028" s="2"/>
      <c r="AM1028" s="2"/>
    </row>
    <row r="1029" spans="34:39" ht="12.75">
      <c r="AH1029" s="1"/>
      <c r="AI1029" s="2"/>
      <c r="AJ1029" s="2"/>
      <c r="AK1029" s="19"/>
      <c r="AL1029" s="2"/>
      <c r="AM1029" s="2"/>
    </row>
    <row r="1030" spans="34:39" ht="12.75">
      <c r="AH1030" s="1"/>
      <c r="AI1030" s="2"/>
      <c r="AJ1030" s="2"/>
      <c r="AK1030" s="19"/>
      <c r="AL1030" s="2"/>
      <c r="AM1030" s="2"/>
    </row>
    <row r="1031" spans="34:39" ht="12.75">
      <c r="AH1031" s="1"/>
      <c r="AI1031" s="2"/>
      <c r="AJ1031" s="2"/>
      <c r="AK1031" s="19"/>
      <c r="AL1031" s="2"/>
      <c r="AM1031" s="2"/>
    </row>
    <row r="1032" spans="34:39" ht="12.75">
      <c r="AH1032" s="1"/>
      <c r="AI1032" s="2"/>
      <c r="AJ1032" s="2"/>
      <c r="AK1032" s="19"/>
      <c r="AL1032" s="2"/>
      <c r="AM1032" s="2"/>
    </row>
    <row r="1033" spans="34:39" ht="12.75">
      <c r="AH1033" s="1"/>
      <c r="AI1033" s="2"/>
      <c r="AJ1033" s="2"/>
      <c r="AK1033" s="19"/>
      <c r="AL1033" s="2"/>
      <c r="AM1033" s="2"/>
    </row>
    <row r="1034" spans="34:39" ht="12.75">
      <c r="AH1034" s="1"/>
      <c r="AI1034" s="2"/>
      <c r="AJ1034" s="2"/>
      <c r="AK1034" s="19"/>
      <c r="AL1034" s="2"/>
      <c r="AM1034" s="2"/>
    </row>
    <row r="1035" spans="34:39" ht="12.75">
      <c r="AH1035" s="1"/>
      <c r="AI1035" s="2"/>
      <c r="AJ1035" s="2"/>
      <c r="AK1035" s="19"/>
      <c r="AL1035" s="2"/>
      <c r="AM1035" s="2"/>
    </row>
    <row r="1036" spans="34:39" ht="12.75">
      <c r="AH1036" s="1"/>
      <c r="AI1036" s="2"/>
      <c r="AJ1036" s="2"/>
      <c r="AK1036" s="19"/>
      <c r="AL1036" s="2"/>
      <c r="AM1036" s="2"/>
    </row>
    <row r="1037" spans="34:39" ht="12.75">
      <c r="AH1037" s="1"/>
      <c r="AI1037" s="2"/>
      <c r="AJ1037" s="2"/>
      <c r="AK1037" s="19"/>
      <c r="AL1037" s="2"/>
      <c r="AM1037" s="2"/>
    </row>
    <row r="1038" spans="34:39" ht="12.75">
      <c r="AH1038" s="1"/>
      <c r="AI1038" s="2"/>
      <c r="AJ1038" s="2"/>
      <c r="AK1038" s="19"/>
      <c r="AL1038" s="2"/>
      <c r="AM1038" s="2"/>
    </row>
    <row r="1039" spans="34:39" ht="12.75">
      <c r="AH1039" s="1"/>
      <c r="AI1039" s="2"/>
      <c r="AJ1039" s="2"/>
      <c r="AK1039" s="19"/>
      <c r="AL1039" s="2"/>
      <c r="AM1039" s="2"/>
    </row>
    <row r="1040" spans="34:39" ht="12.75">
      <c r="AH1040" s="1"/>
      <c r="AI1040" s="2"/>
      <c r="AJ1040" s="2"/>
      <c r="AK1040" s="19"/>
      <c r="AL1040" s="2"/>
      <c r="AM1040" s="2"/>
    </row>
    <row r="1041" spans="34:39" ht="12.75">
      <c r="AH1041" s="1"/>
      <c r="AI1041" s="2"/>
      <c r="AJ1041" s="2"/>
      <c r="AK1041" s="19"/>
      <c r="AL1041" s="2"/>
      <c r="AM1041" s="2"/>
    </row>
    <row r="1042" spans="34:39" ht="12.75">
      <c r="AH1042" s="1"/>
      <c r="AI1042" s="2"/>
      <c r="AJ1042" s="2"/>
      <c r="AK1042" s="19"/>
      <c r="AL1042" s="2"/>
      <c r="AM1042" s="2"/>
    </row>
    <row r="1043" spans="34:39" ht="12.75">
      <c r="AH1043" s="1"/>
      <c r="AI1043" s="2"/>
      <c r="AJ1043" s="2"/>
      <c r="AK1043" s="19"/>
      <c r="AL1043" s="2"/>
      <c r="AM1043" s="2"/>
    </row>
    <row r="1044" spans="34:39" ht="12.75">
      <c r="AH1044" s="1"/>
      <c r="AI1044" s="2"/>
      <c r="AJ1044" s="2"/>
      <c r="AK1044" s="19"/>
      <c r="AL1044" s="2"/>
      <c r="AM1044" s="2"/>
    </row>
    <row r="1045" spans="34:39" ht="12.75">
      <c r="AH1045" s="1"/>
      <c r="AI1045" s="2"/>
      <c r="AJ1045" s="2"/>
      <c r="AK1045" s="19"/>
      <c r="AL1045" s="2"/>
      <c r="AM1045" s="2"/>
    </row>
    <row r="1046" spans="34:39" ht="12.75">
      <c r="AH1046" s="1"/>
      <c r="AI1046" s="2"/>
      <c r="AJ1046" s="2"/>
      <c r="AK1046" s="19"/>
      <c r="AL1046" s="2"/>
      <c r="AM1046" s="2"/>
    </row>
    <row r="1047" spans="34:39" ht="12.75">
      <c r="AH1047" s="1"/>
      <c r="AI1047" s="2"/>
      <c r="AJ1047" s="2"/>
      <c r="AK1047" s="19"/>
      <c r="AL1047" s="2"/>
      <c r="AM1047" s="2"/>
    </row>
    <row r="1048" spans="34:39" ht="12.75">
      <c r="AH1048" s="1"/>
      <c r="AI1048" s="2"/>
      <c r="AJ1048" s="2"/>
      <c r="AK1048" s="19"/>
      <c r="AL1048" s="2"/>
      <c r="AM1048" s="2"/>
    </row>
    <row r="1049" spans="34:39" ht="12.75">
      <c r="AH1049" s="1"/>
      <c r="AI1049" s="2"/>
      <c r="AJ1049" s="2"/>
      <c r="AK1049" s="19"/>
      <c r="AL1049" s="2"/>
      <c r="AM1049" s="2"/>
    </row>
    <row r="1050" spans="34:39" ht="12.75">
      <c r="AH1050" s="1"/>
      <c r="AI1050" s="2"/>
      <c r="AJ1050" s="2"/>
      <c r="AK1050" s="19"/>
      <c r="AL1050" s="2"/>
      <c r="AM1050" s="2"/>
    </row>
    <row r="1051" spans="34:39" ht="12.75">
      <c r="AH1051" s="1"/>
      <c r="AI1051" s="2"/>
      <c r="AJ1051" s="2"/>
      <c r="AK1051" s="19"/>
      <c r="AL1051" s="2"/>
      <c r="AM1051" s="2"/>
    </row>
    <row r="1052" spans="34:39" ht="12.75">
      <c r="AH1052" s="1"/>
      <c r="AI1052" s="2"/>
      <c r="AJ1052" s="2"/>
      <c r="AK1052" s="19"/>
      <c r="AL1052" s="2"/>
      <c r="AM1052" s="2"/>
    </row>
    <row r="1053" spans="34:39" ht="12.75">
      <c r="AH1053" s="1"/>
      <c r="AI1053" s="2"/>
      <c r="AJ1053" s="2"/>
      <c r="AK1053" s="19"/>
      <c r="AL1053" s="2"/>
      <c r="AM1053" s="2"/>
    </row>
    <row r="1054" spans="34:39" ht="12.75">
      <c r="AH1054" s="1"/>
      <c r="AI1054" s="2"/>
      <c r="AJ1054" s="2"/>
      <c r="AK1054" s="19"/>
      <c r="AL1054" s="2"/>
      <c r="AM1054" s="2"/>
    </row>
    <row r="1055" spans="34:39" ht="12.75">
      <c r="AH1055" s="1"/>
      <c r="AI1055" s="2"/>
      <c r="AJ1055" s="2"/>
      <c r="AK1055" s="19"/>
      <c r="AL1055" s="2"/>
      <c r="AM1055" s="2"/>
    </row>
    <row r="1056" spans="34:39" ht="12.75">
      <c r="AH1056" s="1"/>
      <c r="AI1056" s="2"/>
      <c r="AJ1056" s="2"/>
      <c r="AK1056" s="19"/>
      <c r="AL1056" s="2"/>
      <c r="AM1056" s="2"/>
    </row>
    <row r="1057" spans="34:39" ht="12.75">
      <c r="AH1057" s="1"/>
      <c r="AI1057" s="2"/>
      <c r="AJ1057" s="2"/>
      <c r="AK1057" s="19"/>
      <c r="AL1057" s="2"/>
      <c r="AM1057" s="2"/>
    </row>
    <row r="1058" spans="34:39" ht="12.75">
      <c r="AH1058" s="1"/>
      <c r="AI1058" s="2"/>
      <c r="AJ1058" s="2"/>
      <c r="AK1058" s="19"/>
      <c r="AL1058" s="2"/>
      <c r="AM1058" s="2"/>
    </row>
    <row r="1059" spans="34:39" ht="12.75">
      <c r="AH1059" s="1"/>
      <c r="AI1059" s="2"/>
      <c r="AJ1059" s="2"/>
      <c r="AK1059" s="19"/>
      <c r="AL1059" s="2"/>
      <c r="AM1059" s="2"/>
    </row>
    <row r="1060" spans="34:39" ht="12.75">
      <c r="AH1060" s="1"/>
      <c r="AI1060" s="2"/>
      <c r="AJ1060" s="2"/>
      <c r="AK1060" s="19"/>
      <c r="AL1060" s="2"/>
      <c r="AM1060" s="2"/>
    </row>
    <row r="1061" spans="34:39" ht="12.75">
      <c r="AH1061" s="1"/>
      <c r="AI1061" s="2"/>
      <c r="AJ1061" s="2"/>
      <c r="AK1061" s="19"/>
      <c r="AL1061" s="2"/>
      <c r="AM1061" s="2"/>
    </row>
    <row r="1062" spans="34:39" ht="12.75">
      <c r="AH1062" s="1"/>
      <c r="AI1062" s="2"/>
      <c r="AJ1062" s="2"/>
      <c r="AK1062" s="19"/>
      <c r="AL1062" s="2"/>
      <c r="AM1062" s="2"/>
    </row>
    <row r="1063" spans="34:39" ht="12.75">
      <c r="AH1063" s="1"/>
      <c r="AI1063" s="2"/>
      <c r="AJ1063" s="2"/>
      <c r="AK1063" s="19"/>
      <c r="AL1063" s="2"/>
      <c r="AM1063" s="2"/>
    </row>
    <row r="1064" spans="34:39" ht="12.75">
      <c r="AH1064" s="1"/>
      <c r="AI1064" s="2"/>
      <c r="AJ1064" s="2"/>
      <c r="AK1064" s="19"/>
      <c r="AL1064" s="2"/>
      <c r="AM1064" s="2"/>
    </row>
    <row r="1065" spans="34:39" ht="12.75">
      <c r="AH1065" s="1"/>
      <c r="AI1065" s="2"/>
      <c r="AJ1065" s="2"/>
      <c r="AK1065" s="19"/>
      <c r="AL1065" s="2"/>
      <c r="AM1065" s="2"/>
    </row>
    <row r="1066" spans="34:39" ht="12.75">
      <c r="AH1066" s="1"/>
      <c r="AI1066" s="2"/>
      <c r="AJ1066" s="2"/>
      <c r="AK1066" s="19"/>
      <c r="AL1066" s="2"/>
      <c r="AM1066" s="2"/>
    </row>
    <row r="1067" spans="34:39" ht="12.75">
      <c r="AH1067" s="1"/>
      <c r="AI1067" s="2"/>
      <c r="AJ1067" s="2"/>
      <c r="AK1067" s="19"/>
      <c r="AL1067" s="2"/>
      <c r="AM1067" s="2"/>
    </row>
    <row r="1068" spans="34:39" ht="12.75">
      <c r="AH1068" s="1"/>
      <c r="AI1068" s="2"/>
      <c r="AJ1068" s="2"/>
      <c r="AK1068" s="19"/>
      <c r="AL1068" s="2"/>
      <c r="AM1068" s="2"/>
    </row>
    <row r="1069" spans="34:39" ht="12.75">
      <c r="AH1069" s="1"/>
      <c r="AI1069" s="2"/>
      <c r="AJ1069" s="2"/>
      <c r="AK1069" s="19"/>
      <c r="AL1069" s="2"/>
      <c r="AM1069" s="2"/>
    </row>
    <row r="1070" spans="34:39" ht="12.75">
      <c r="AH1070" s="1"/>
      <c r="AI1070" s="2"/>
      <c r="AJ1070" s="2"/>
      <c r="AK1070" s="19"/>
      <c r="AL1070" s="2"/>
      <c r="AM1070" s="2"/>
    </row>
    <row r="1071" spans="34:39" ht="12.75">
      <c r="AH1071" s="1"/>
      <c r="AI1071" s="2"/>
      <c r="AJ1071" s="2"/>
      <c r="AK1071" s="19"/>
      <c r="AL1071" s="2"/>
      <c r="AM1071" s="2"/>
    </row>
    <row r="1072" spans="34:39" ht="12.75">
      <c r="AH1072" s="1"/>
      <c r="AI1072" s="2"/>
      <c r="AJ1072" s="2"/>
      <c r="AK1072" s="19"/>
      <c r="AL1072" s="2"/>
      <c r="AM1072" s="2"/>
    </row>
    <row r="1073" spans="34:39" ht="12.75">
      <c r="AH1073" s="1"/>
      <c r="AI1073" s="2"/>
      <c r="AJ1073" s="2"/>
      <c r="AK1073" s="19"/>
      <c r="AL1073" s="2"/>
      <c r="AM1073" s="2"/>
    </row>
    <row r="1074" spans="34:39" ht="12.75">
      <c r="AH1074" s="1"/>
      <c r="AI1074" s="2"/>
      <c r="AJ1074" s="2"/>
      <c r="AK1074" s="19"/>
      <c r="AL1074" s="2"/>
      <c r="AM1074" s="2"/>
    </row>
    <row r="1075" spans="34:39" ht="12.75">
      <c r="AH1075" s="1"/>
      <c r="AI1075" s="2"/>
      <c r="AJ1075" s="2"/>
      <c r="AK1075" s="19"/>
      <c r="AL1075" s="2"/>
      <c r="AM1075" s="2"/>
    </row>
    <row r="1076" spans="34:39" ht="12.75">
      <c r="AH1076" s="1"/>
      <c r="AI1076" s="2"/>
      <c r="AJ1076" s="2"/>
      <c r="AK1076" s="19"/>
      <c r="AL1076" s="2"/>
      <c r="AM1076" s="2"/>
    </row>
    <row r="1077" spans="34:39" ht="12.75">
      <c r="AH1077" s="1"/>
      <c r="AI1077" s="2"/>
      <c r="AJ1077" s="2"/>
      <c r="AK1077" s="19"/>
      <c r="AL1077" s="2"/>
      <c r="AM1077" s="2"/>
    </row>
    <row r="1078" spans="34:39" ht="12.75">
      <c r="AH1078" s="1"/>
      <c r="AI1078" s="2"/>
      <c r="AJ1078" s="2"/>
      <c r="AK1078" s="19"/>
      <c r="AL1078" s="2"/>
      <c r="AM1078" s="2"/>
    </row>
    <row r="1079" spans="34:39" ht="12.75">
      <c r="AH1079" s="1"/>
      <c r="AI1079" s="2"/>
      <c r="AJ1079" s="2"/>
      <c r="AK1079" s="19"/>
      <c r="AL1079" s="2"/>
      <c r="AM1079" s="2"/>
    </row>
    <row r="1080" spans="34:39" ht="12.75">
      <c r="AH1080" s="1"/>
      <c r="AI1080" s="2"/>
      <c r="AJ1080" s="2"/>
      <c r="AK1080" s="19"/>
      <c r="AL1080" s="2"/>
      <c r="AM1080" s="2"/>
    </row>
    <row r="1081" spans="34:39" ht="12.75">
      <c r="AH1081" s="1"/>
      <c r="AI1081" s="2"/>
      <c r="AJ1081" s="2"/>
      <c r="AK1081" s="19"/>
      <c r="AL1081" s="2"/>
      <c r="AM1081" s="2"/>
    </row>
    <row r="1082" spans="34:39" ht="12.75">
      <c r="AH1082" s="1"/>
      <c r="AI1082" s="2"/>
      <c r="AJ1082" s="2"/>
      <c r="AK1082" s="19"/>
      <c r="AL1082" s="2"/>
      <c r="AM1082" s="2"/>
    </row>
    <row r="1083" spans="34:39" ht="12.75">
      <c r="AH1083" s="1"/>
      <c r="AI1083" s="2"/>
      <c r="AJ1083" s="2"/>
      <c r="AK1083" s="19"/>
      <c r="AL1083" s="2"/>
      <c r="AM1083" s="2"/>
    </row>
    <row r="1084" spans="34:39" ht="12.75">
      <c r="AH1084" s="1"/>
      <c r="AI1084" s="2"/>
      <c r="AJ1084" s="2"/>
      <c r="AK1084" s="19"/>
      <c r="AL1084" s="2"/>
      <c r="AM1084" s="2"/>
    </row>
    <row r="1085" spans="34:39" ht="12.75">
      <c r="AH1085" s="1"/>
      <c r="AI1085" s="2"/>
      <c r="AJ1085" s="2"/>
      <c r="AK1085" s="19"/>
      <c r="AL1085" s="2"/>
      <c r="AM1085" s="2"/>
    </row>
    <row r="1086" spans="34:39" ht="12.75">
      <c r="AH1086" s="1"/>
      <c r="AI1086" s="2"/>
      <c r="AJ1086" s="2"/>
      <c r="AK1086" s="19"/>
      <c r="AL1086" s="2"/>
      <c r="AM1086" s="2"/>
    </row>
    <row r="1087" spans="34:39" ht="12.75">
      <c r="AH1087" s="1"/>
      <c r="AI1087" s="2"/>
      <c r="AJ1087" s="2"/>
      <c r="AK1087" s="19"/>
      <c r="AL1087" s="2"/>
      <c r="AM1087" s="2"/>
    </row>
    <row r="1088" spans="34:39" ht="12.75">
      <c r="AH1088" s="1"/>
      <c r="AI1088" s="2"/>
      <c r="AJ1088" s="2"/>
      <c r="AK1088" s="19"/>
      <c r="AL1088" s="2"/>
      <c r="AM1088" s="2"/>
    </row>
    <row r="1089" spans="34:39" ht="12.75">
      <c r="AH1089" s="1"/>
      <c r="AI1089" s="2"/>
      <c r="AJ1089" s="2"/>
      <c r="AK1089" s="19"/>
      <c r="AL1089" s="2"/>
      <c r="AM1089" s="2"/>
    </row>
    <row r="1090" spans="34:39" ht="12.75">
      <c r="AH1090" s="1"/>
      <c r="AI1090" s="2"/>
      <c r="AJ1090" s="2"/>
      <c r="AK1090" s="19"/>
      <c r="AL1090" s="2"/>
      <c r="AM1090" s="2"/>
    </row>
    <row r="1091" spans="34:39" ht="12.75">
      <c r="AH1091" s="1"/>
      <c r="AI1091" s="2"/>
      <c r="AJ1091" s="2"/>
      <c r="AK1091" s="19"/>
      <c r="AL1091" s="2"/>
      <c r="AM1091" s="2"/>
    </row>
    <row r="1092" spans="34:39" ht="12.75">
      <c r="AH1092" s="1"/>
      <c r="AI1092" s="2"/>
      <c r="AJ1092" s="2"/>
      <c r="AK1092" s="19"/>
      <c r="AL1092" s="2"/>
      <c r="AM1092" s="2"/>
    </row>
    <row r="1093" spans="34:39" ht="12.75">
      <c r="AH1093" s="1"/>
      <c r="AI1093" s="2"/>
      <c r="AJ1093" s="2"/>
      <c r="AK1093" s="19"/>
      <c r="AL1093" s="2"/>
      <c r="AM1093" s="2"/>
    </row>
    <row r="1094" spans="34:39" ht="12.75">
      <c r="AH1094" s="1"/>
      <c r="AI1094" s="2"/>
      <c r="AJ1094" s="2"/>
      <c r="AK1094" s="19"/>
      <c r="AL1094" s="2"/>
      <c r="AM1094" s="2"/>
    </row>
    <row r="1095" spans="34:39" ht="12.75">
      <c r="AH1095" s="1"/>
      <c r="AI1095" s="2"/>
      <c r="AJ1095" s="2"/>
      <c r="AK1095" s="19"/>
      <c r="AL1095" s="2"/>
      <c r="AM1095" s="2"/>
    </row>
    <row r="1096" spans="34:39" ht="12.75">
      <c r="AH1096" s="1"/>
      <c r="AI1096" s="2"/>
      <c r="AJ1096" s="2"/>
      <c r="AK1096" s="19"/>
      <c r="AL1096" s="2"/>
      <c r="AM1096" s="2"/>
    </row>
    <row r="1097" spans="34:39" ht="12.75">
      <c r="AH1097" s="1"/>
      <c r="AI1097" s="2"/>
      <c r="AJ1097" s="2"/>
      <c r="AK1097" s="19"/>
      <c r="AL1097" s="2"/>
      <c r="AM1097" s="2"/>
    </row>
    <row r="1098" spans="34:39" ht="12.75">
      <c r="AH1098" s="1"/>
      <c r="AI1098" s="2"/>
      <c r="AJ1098" s="2"/>
      <c r="AK1098" s="19"/>
      <c r="AL1098" s="2"/>
      <c r="AM1098" s="2"/>
    </row>
    <row r="1099" spans="34:39" ht="12.75">
      <c r="AH1099" s="1"/>
      <c r="AI1099" s="2"/>
      <c r="AJ1099" s="2"/>
      <c r="AK1099" s="19"/>
      <c r="AL1099" s="2"/>
      <c r="AM1099" s="2"/>
    </row>
    <row r="1100" spans="34:39" ht="12.75">
      <c r="AH1100" s="1"/>
      <c r="AI1100" s="2"/>
      <c r="AJ1100" s="2"/>
      <c r="AK1100" s="19"/>
      <c r="AL1100" s="2"/>
      <c r="AM1100" s="2"/>
    </row>
    <row r="1101" spans="34:39" ht="12.75">
      <c r="AH1101" s="1"/>
      <c r="AI1101" s="2"/>
      <c r="AJ1101" s="2"/>
      <c r="AK1101" s="19"/>
      <c r="AL1101" s="2"/>
      <c r="AM1101" s="2"/>
    </row>
    <row r="1102" spans="34:39" ht="12.75">
      <c r="AH1102" s="1"/>
      <c r="AI1102" s="2"/>
      <c r="AJ1102" s="2"/>
      <c r="AK1102" s="19"/>
      <c r="AL1102" s="2"/>
      <c r="AM1102" s="2"/>
    </row>
    <row r="1103" spans="34:39" ht="12.75">
      <c r="AH1103" s="1"/>
      <c r="AI1103" s="2"/>
      <c r="AJ1103" s="2"/>
      <c r="AK1103" s="19"/>
      <c r="AL1103" s="2"/>
      <c r="AM1103" s="2"/>
    </row>
    <row r="1104" spans="34:39" ht="12.75">
      <c r="AH1104" s="1"/>
      <c r="AI1104" s="2"/>
      <c r="AJ1104" s="2"/>
      <c r="AK1104" s="19"/>
      <c r="AL1104" s="2"/>
      <c r="AM1104" s="2"/>
    </row>
    <row r="1105" spans="34:39" ht="12.75">
      <c r="AH1105" s="1"/>
      <c r="AI1105" s="2"/>
      <c r="AJ1105" s="2"/>
      <c r="AK1105" s="19"/>
      <c r="AL1105" s="2"/>
      <c r="AM1105" s="2"/>
    </row>
    <row r="1106" spans="34:39" ht="12.75">
      <c r="AH1106" s="1"/>
      <c r="AI1106" s="2"/>
      <c r="AJ1106" s="2"/>
      <c r="AK1106" s="19"/>
      <c r="AL1106" s="2"/>
      <c r="AM1106" s="2"/>
    </row>
    <row r="1107" spans="34:39" ht="12.75">
      <c r="AH1107" s="1"/>
      <c r="AI1107" s="2"/>
      <c r="AJ1107" s="2"/>
      <c r="AK1107" s="19"/>
      <c r="AL1107" s="2"/>
      <c r="AM1107" s="2"/>
    </row>
    <row r="1108" spans="34:39" ht="12.75">
      <c r="AH1108" s="1"/>
      <c r="AI1108" s="2"/>
      <c r="AJ1108" s="2"/>
      <c r="AK1108" s="19"/>
      <c r="AL1108" s="2"/>
      <c r="AM1108" s="2"/>
    </row>
    <row r="1109" spans="34:39" ht="12.75">
      <c r="AH1109" s="1"/>
      <c r="AI1109" s="2"/>
      <c r="AJ1109" s="2"/>
      <c r="AK1109" s="19"/>
      <c r="AL1109" s="2"/>
      <c r="AM1109" s="2"/>
    </row>
    <row r="1110" spans="34:39" ht="12.75">
      <c r="AH1110" s="1"/>
      <c r="AI1110" s="2"/>
      <c r="AJ1110" s="2"/>
      <c r="AK1110" s="19"/>
      <c r="AL1110" s="2"/>
      <c r="AM1110" s="2"/>
    </row>
    <row r="1111" spans="34:39" ht="12.75">
      <c r="AH1111" s="1"/>
      <c r="AI1111" s="2"/>
      <c r="AJ1111" s="2"/>
      <c r="AK1111" s="19"/>
      <c r="AL1111" s="2"/>
      <c r="AM1111" s="2"/>
    </row>
    <row r="1112" spans="34:39" ht="12.75">
      <c r="AH1112" s="1"/>
      <c r="AI1112" s="2"/>
      <c r="AJ1112" s="2"/>
      <c r="AK1112" s="19"/>
      <c r="AL1112" s="2"/>
      <c r="AM1112" s="2"/>
    </row>
    <row r="1113" spans="34:39" ht="12.75">
      <c r="AH1113" s="1"/>
      <c r="AI1113" s="2"/>
      <c r="AJ1113" s="2"/>
      <c r="AK1113" s="19"/>
      <c r="AL1113" s="2"/>
      <c r="AM1113" s="2"/>
    </row>
    <row r="1114" spans="34:39" ht="12.75">
      <c r="AH1114" s="1"/>
      <c r="AI1114" s="2"/>
      <c r="AJ1114" s="2"/>
      <c r="AK1114" s="19"/>
      <c r="AL1114" s="2"/>
      <c r="AM1114" s="2"/>
    </row>
    <row r="1115" spans="34:39" ht="12.75">
      <c r="AH1115" s="1"/>
      <c r="AI1115" s="2"/>
      <c r="AJ1115" s="2"/>
      <c r="AK1115" s="19"/>
      <c r="AL1115" s="2"/>
      <c r="AM1115" s="2"/>
    </row>
    <row r="1116" spans="34:39" ht="12.75">
      <c r="AH1116" s="1"/>
      <c r="AI1116" s="2"/>
      <c r="AJ1116" s="2"/>
      <c r="AK1116" s="19"/>
      <c r="AL1116" s="2"/>
      <c r="AM1116" s="2"/>
    </row>
    <row r="1117" spans="34:39" ht="12.75">
      <c r="AH1117" s="1"/>
      <c r="AI1117" s="2"/>
      <c r="AJ1117" s="2"/>
      <c r="AK1117" s="19"/>
      <c r="AL1117" s="2"/>
      <c r="AM1117" s="2"/>
    </row>
    <row r="1118" spans="34:39" ht="12.75">
      <c r="AH1118" s="1"/>
      <c r="AI1118" s="2"/>
      <c r="AJ1118" s="2"/>
      <c r="AK1118" s="19"/>
      <c r="AL1118" s="2"/>
      <c r="AM1118" s="2"/>
    </row>
    <row r="1119" spans="34:39" ht="12.75">
      <c r="AH1119" s="1"/>
      <c r="AI1119" s="2"/>
      <c r="AJ1119" s="2"/>
      <c r="AK1119" s="19"/>
      <c r="AL1119" s="2"/>
      <c r="AM1119" s="2"/>
    </row>
    <row r="1120" spans="34:39" ht="12.75">
      <c r="AH1120" s="1"/>
      <c r="AI1120" s="2"/>
      <c r="AJ1120" s="2"/>
      <c r="AK1120" s="19"/>
      <c r="AL1120" s="2"/>
      <c r="AM1120" s="2"/>
    </row>
    <row r="1121" spans="34:39" ht="12.75">
      <c r="AH1121" s="1"/>
      <c r="AI1121" s="2"/>
      <c r="AJ1121" s="2"/>
      <c r="AK1121" s="19"/>
      <c r="AL1121" s="2"/>
      <c r="AM1121" s="2"/>
    </row>
    <row r="1122" spans="34:39" ht="12.75">
      <c r="AH1122" s="1"/>
      <c r="AI1122" s="2"/>
      <c r="AJ1122" s="2"/>
      <c r="AK1122" s="19"/>
      <c r="AL1122" s="2"/>
      <c r="AM1122" s="2"/>
    </row>
    <row r="1123" spans="34:39" ht="12.75">
      <c r="AH1123" s="1"/>
      <c r="AI1123" s="2"/>
      <c r="AJ1123" s="2"/>
      <c r="AK1123" s="19"/>
      <c r="AL1123" s="2"/>
      <c r="AM1123" s="2"/>
    </row>
    <row r="1124" spans="34:39" ht="12.75">
      <c r="AH1124" s="1"/>
      <c r="AI1124" s="2"/>
      <c r="AJ1124" s="2"/>
      <c r="AK1124" s="19"/>
      <c r="AL1124" s="2"/>
      <c r="AM1124" s="2"/>
    </row>
    <row r="1125" spans="34:39" ht="12.75">
      <c r="AH1125" s="1"/>
      <c r="AI1125" s="2"/>
      <c r="AJ1125" s="2"/>
      <c r="AK1125" s="19"/>
      <c r="AL1125" s="2"/>
      <c r="AM1125" s="2"/>
    </row>
    <row r="1126" spans="34:39" ht="12.75">
      <c r="AH1126" s="1"/>
      <c r="AI1126" s="2"/>
      <c r="AJ1126" s="2"/>
      <c r="AK1126" s="19"/>
      <c r="AL1126" s="2"/>
      <c r="AM1126" s="2"/>
    </row>
    <row r="1127" spans="34:39" ht="12.75">
      <c r="AH1127" s="1"/>
      <c r="AI1127" s="2"/>
      <c r="AJ1127" s="2"/>
      <c r="AK1127" s="19"/>
      <c r="AL1127" s="2"/>
      <c r="AM1127" s="2"/>
    </row>
    <row r="1128" spans="34:39" ht="12.75">
      <c r="AH1128" s="1"/>
      <c r="AI1128" s="2"/>
      <c r="AJ1128" s="2"/>
      <c r="AK1128" s="19"/>
      <c r="AL1128" s="2"/>
      <c r="AM1128" s="2"/>
    </row>
    <row r="1129" spans="34:39" ht="12.75">
      <c r="AH1129" s="1"/>
      <c r="AI1129" s="2"/>
      <c r="AJ1129" s="2"/>
      <c r="AK1129" s="19"/>
      <c r="AL1129" s="2"/>
      <c r="AM1129" s="2"/>
    </row>
    <row r="1130" spans="34:39" ht="12.75">
      <c r="AH1130" s="1"/>
      <c r="AI1130" s="2"/>
      <c r="AJ1130" s="2"/>
      <c r="AK1130" s="19"/>
      <c r="AL1130" s="2"/>
      <c r="AM1130" s="2"/>
    </row>
    <row r="1131" spans="34:39" ht="12.75">
      <c r="AH1131" s="1"/>
      <c r="AI1131" s="2"/>
      <c r="AJ1131" s="2"/>
      <c r="AK1131" s="19"/>
      <c r="AL1131" s="2"/>
      <c r="AM1131" s="2"/>
    </row>
    <row r="1132" spans="34:39" ht="12.75">
      <c r="AH1132" s="1"/>
      <c r="AI1132" s="2"/>
      <c r="AJ1132" s="2"/>
      <c r="AK1132" s="19"/>
      <c r="AL1132" s="2"/>
      <c r="AM1132" s="2"/>
    </row>
    <row r="1133" spans="34:39" ht="12.75">
      <c r="AH1133" s="1"/>
      <c r="AI1133" s="2"/>
      <c r="AJ1133" s="2"/>
      <c r="AK1133" s="19"/>
      <c r="AL1133" s="2"/>
      <c r="AM1133" s="2"/>
    </row>
    <row r="1134" spans="34:39" ht="12.75">
      <c r="AH1134" s="1"/>
      <c r="AI1134" s="2"/>
      <c r="AJ1134" s="2"/>
      <c r="AK1134" s="19"/>
      <c r="AL1134" s="2"/>
      <c r="AM1134" s="2"/>
    </row>
    <row r="1135" spans="34:39" ht="12.75">
      <c r="AH1135" s="1"/>
      <c r="AI1135" s="2"/>
      <c r="AJ1135" s="2"/>
      <c r="AK1135" s="19"/>
      <c r="AL1135" s="2"/>
      <c r="AM1135" s="2"/>
    </row>
    <row r="1136" spans="34:39" ht="12.75">
      <c r="AH1136" s="1"/>
      <c r="AI1136" s="2"/>
      <c r="AJ1136" s="2"/>
      <c r="AK1136" s="19"/>
      <c r="AL1136" s="2"/>
      <c r="AM1136" s="2"/>
    </row>
    <row r="1137" spans="34:39" ht="12.75">
      <c r="AH1137" s="1"/>
      <c r="AI1137" s="2"/>
      <c r="AJ1137" s="2"/>
      <c r="AK1137" s="19"/>
      <c r="AL1137" s="2"/>
      <c r="AM1137" s="2"/>
    </row>
    <row r="1138" spans="34:39" ht="12.75">
      <c r="AH1138" s="1"/>
      <c r="AI1138" s="2"/>
      <c r="AJ1138" s="2"/>
      <c r="AK1138" s="19"/>
      <c r="AL1138" s="2"/>
      <c r="AM1138" s="2"/>
    </row>
    <row r="1139" spans="34:39" ht="12.75">
      <c r="AH1139" s="1"/>
      <c r="AI1139" s="2"/>
      <c r="AJ1139" s="2"/>
      <c r="AK1139" s="19"/>
      <c r="AL1139" s="2"/>
      <c r="AM1139" s="2"/>
    </row>
    <row r="1140" spans="34:39" ht="12.75">
      <c r="AH1140" s="1"/>
      <c r="AI1140" s="2"/>
      <c r="AJ1140" s="2"/>
      <c r="AK1140" s="19"/>
      <c r="AL1140" s="2"/>
      <c r="AM1140" s="2"/>
    </row>
    <row r="1141" spans="34:39" ht="12.75">
      <c r="AH1141" s="1"/>
      <c r="AI1141" s="2"/>
      <c r="AJ1141" s="2"/>
      <c r="AK1141" s="19"/>
      <c r="AL1141" s="2"/>
      <c r="AM1141" s="2"/>
    </row>
    <row r="1142" spans="34:39" ht="12.75">
      <c r="AH1142" s="1"/>
      <c r="AI1142" s="2"/>
      <c r="AJ1142" s="2"/>
      <c r="AK1142" s="19"/>
      <c r="AL1142" s="2"/>
      <c r="AM1142" s="2"/>
    </row>
    <row r="1143" spans="34:39" ht="12.75">
      <c r="AH1143" s="1"/>
      <c r="AI1143" s="2"/>
      <c r="AJ1143" s="2"/>
      <c r="AK1143" s="19"/>
      <c r="AL1143" s="2"/>
      <c r="AM1143" s="2"/>
    </row>
    <row r="1144" spans="34:39" ht="12.75">
      <c r="AH1144" s="1"/>
      <c r="AI1144" s="2"/>
      <c r="AJ1144" s="2"/>
      <c r="AK1144" s="19"/>
      <c r="AL1144" s="2"/>
      <c r="AM1144" s="2"/>
    </row>
    <row r="1145" spans="34:39" ht="12.75">
      <c r="AH1145" s="1"/>
      <c r="AI1145" s="2"/>
      <c r="AJ1145" s="2"/>
      <c r="AK1145" s="19"/>
      <c r="AL1145" s="2"/>
      <c r="AM1145" s="2"/>
    </row>
    <row r="1146" spans="34:39" ht="12.75">
      <c r="AH1146" s="1"/>
      <c r="AI1146" s="2"/>
      <c r="AJ1146" s="2"/>
      <c r="AK1146" s="19"/>
      <c r="AL1146" s="2"/>
      <c r="AM1146" s="2"/>
    </row>
    <row r="1147" spans="34:39" ht="12.75">
      <c r="AH1147" s="1"/>
      <c r="AI1147" s="2"/>
      <c r="AJ1147" s="2"/>
      <c r="AK1147" s="19"/>
      <c r="AL1147" s="2"/>
      <c r="AM1147" s="2"/>
    </row>
    <row r="1148" spans="34:39" ht="12.75">
      <c r="AH1148" s="1"/>
      <c r="AI1148" s="2"/>
      <c r="AJ1148" s="2"/>
      <c r="AK1148" s="19"/>
      <c r="AL1148" s="2"/>
      <c r="AM1148" s="2"/>
    </row>
    <row r="1149" spans="34:39" ht="12.75">
      <c r="AH1149" s="1"/>
      <c r="AI1149" s="2"/>
      <c r="AJ1149" s="2"/>
      <c r="AK1149" s="19"/>
      <c r="AL1149" s="2"/>
      <c r="AM1149" s="2"/>
    </row>
    <row r="1150" spans="34:39" ht="12.75">
      <c r="AH1150" s="1"/>
      <c r="AI1150" s="2"/>
      <c r="AJ1150" s="2"/>
      <c r="AK1150" s="19"/>
      <c r="AL1150" s="2"/>
      <c r="AM1150" s="2"/>
    </row>
    <row r="1151" spans="34:39" ht="12.75">
      <c r="AH1151" s="1"/>
      <c r="AI1151" s="2"/>
      <c r="AJ1151" s="2"/>
      <c r="AK1151" s="19"/>
      <c r="AL1151" s="2"/>
      <c r="AM1151" s="2"/>
    </row>
    <row r="1152" spans="34:39" ht="12.75">
      <c r="AH1152" s="1"/>
      <c r="AI1152" s="2"/>
      <c r="AJ1152" s="2"/>
      <c r="AK1152" s="19"/>
      <c r="AL1152" s="2"/>
      <c r="AM1152" s="2"/>
    </row>
    <row r="1153" spans="34:39" ht="12.75">
      <c r="AH1153" s="1"/>
      <c r="AI1153" s="2"/>
      <c r="AJ1153" s="2"/>
      <c r="AK1153" s="19"/>
      <c r="AL1153" s="2"/>
      <c r="AM1153" s="2"/>
    </row>
    <row r="1154" spans="34:39" ht="12.75">
      <c r="AH1154" s="1"/>
      <c r="AI1154" s="2"/>
      <c r="AJ1154" s="2"/>
      <c r="AK1154" s="19"/>
      <c r="AL1154" s="2"/>
      <c r="AM1154" s="2"/>
    </row>
    <row r="1155" spans="34:39" ht="12.75">
      <c r="AH1155" s="1"/>
      <c r="AI1155" s="2"/>
      <c r="AJ1155" s="2"/>
      <c r="AK1155" s="19"/>
      <c r="AL1155" s="2"/>
      <c r="AM1155" s="2"/>
    </row>
    <row r="1156" spans="34:39" ht="12.75">
      <c r="AH1156" s="1"/>
      <c r="AI1156" s="2"/>
      <c r="AJ1156" s="2"/>
      <c r="AK1156" s="19"/>
      <c r="AL1156" s="2"/>
      <c r="AM1156" s="2"/>
    </row>
    <row r="1157" spans="34:39" ht="12.75">
      <c r="AH1157" s="1"/>
      <c r="AI1157" s="2"/>
      <c r="AJ1157" s="2"/>
      <c r="AK1157" s="19"/>
      <c r="AL1157" s="2"/>
      <c r="AM1157" s="2"/>
    </row>
    <row r="1158" spans="34:39" ht="12.75">
      <c r="AH1158" s="1"/>
      <c r="AI1158" s="2"/>
      <c r="AJ1158" s="2"/>
      <c r="AK1158" s="19"/>
      <c r="AL1158" s="2"/>
      <c r="AM1158" s="2"/>
    </row>
    <row r="1159" spans="34:39" ht="12.75">
      <c r="AH1159" s="1"/>
      <c r="AI1159" s="2"/>
      <c r="AJ1159" s="2"/>
      <c r="AK1159" s="19"/>
      <c r="AL1159" s="2"/>
      <c r="AM1159" s="2"/>
    </row>
    <row r="1160" spans="34:39" ht="12.75">
      <c r="AH1160" s="1"/>
      <c r="AI1160" s="2"/>
      <c r="AJ1160" s="2"/>
      <c r="AK1160" s="19"/>
      <c r="AL1160" s="2"/>
      <c r="AM1160" s="2"/>
    </row>
    <row r="1161" spans="34:39" ht="12.75">
      <c r="AH1161" s="1"/>
      <c r="AI1161" s="2"/>
      <c r="AJ1161" s="2"/>
      <c r="AK1161" s="19"/>
      <c r="AL1161" s="2"/>
      <c r="AM1161" s="2"/>
    </row>
    <row r="1162" spans="34:39" ht="12.75">
      <c r="AH1162" s="1"/>
      <c r="AI1162" s="2"/>
      <c r="AJ1162" s="2"/>
      <c r="AK1162" s="19"/>
      <c r="AL1162" s="2"/>
      <c r="AM1162" s="2"/>
    </row>
    <row r="1163" spans="34:39" ht="12.75">
      <c r="AH1163" s="1"/>
      <c r="AI1163" s="2"/>
      <c r="AJ1163" s="2"/>
      <c r="AK1163" s="19"/>
      <c r="AL1163" s="2"/>
      <c r="AM1163" s="2"/>
    </row>
    <row r="1164" spans="34:39" ht="12.75">
      <c r="AH1164" s="1"/>
      <c r="AI1164" s="2"/>
      <c r="AJ1164" s="2"/>
      <c r="AK1164" s="19"/>
      <c r="AL1164" s="2"/>
      <c r="AM1164" s="2"/>
    </row>
    <row r="1165" spans="34:39" ht="12.75">
      <c r="AH1165" s="1"/>
      <c r="AI1165" s="2"/>
      <c r="AJ1165" s="2"/>
      <c r="AK1165" s="19"/>
      <c r="AL1165" s="2"/>
      <c r="AM1165" s="2"/>
    </row>
    <row r="1166" spans="34:39" ht="12.75">
      <c r="AH1166" s="1"/>
      <c r="AI1166" s="2"/>
      <c r="AJ1166" s="2"/>
      <c r="AK1166" s="19"/>
      <c r="AL1166" s="2"/>
      <c r="AM1166" s="2"/>
    </row>
    <row r="1167" spans="34:39" ht="12.75">
      <c r="AH1167" s="1"/>
      <c r="AI1167" s="2"/>
      <c r="AJ1167" s="2"/>
      <c r="AK1167" s="19"/>
      <c r="AL1167" s="2"/>
      <c r="AM1167" s="2"/>
    </row>
    <row r="1168" spans="34:39" ht="12.75">
      <c r="AH1168" s="1"/>
      <c r="AI1168" s="2"/>
      <c r="AJ1168" s="2"/>
      <c r="AK1168" s="19"/>
      <c r="AL1168" s="2"/>
      <c r="AM1168" s="2"/>
    </row>
    <row r="1169" spans="34:39" ht="12.75">
      <c r="AH1169" s="1"/>
      <c r="AI1169" s="2"/>
      <c r="AJ1169" s="2"/>
      <c r="AK1169" s="19"/>
      <c r="AL1169" s="2"/>
      <c r="AM1169" s="2"/>
    </row>
    <row r="1170" spans="34:39" ht="12.75">
      <c r="AH1170" s="1"/>
      <c r="AI1170" s="2"/>
      <c r="AJ1170" s="2"/>
      <c r="AK1170" s="19"/>
      <c r="AL1170" s="2"/>
      <c r="AM1170" s="2"/>
    </row>
    <row r="1171" spans="34:39" ht="12.75">
      <c r="AH1171" s="1"/>
      <c r="AI1171" s="2"/>
      <c r="AJ1171" s="2"/>
      <c r="AK1171" s="19"/>
      <c r="AL1171" s="2"/>
      <c r="AM1171" s="2"/>
    </row>
    <row r="1172" spans="34:39" ht="12.75">
      <c r="AH1172" s="1"/>
      <c r="AI1172" s="2"/>
      <c r="AJ1172" s="2"/>
      <c r="AK1172" s="19"/>
      <c r="AL1172" s="2"/>
      <c r="AM1172" s="2"/>
    </row>
    <row r="1173" spans="34:39" ht="12.75">
      <c r="AH1173" s="1"/>
      <c r="AI1173" s="2"/>
      <c r="AJ1173" s="2"/>
      <c r="AK1173" s="19"/>
      <c r="AL1173" s="2"/>
      <c r="AM1173" s="2"/>
    </row>
    <row r="1174" spans="34:39" ht="12.75">
      <c r="AH1174" s="1"/>
      <c r="AI1174" s="2"/>
      <c r="AJ1174" s="2"/>
      <c r="AK1174" s="19"/>
      <c r="AL1174" s="2"/>
      <c r="AM1174" s="2"/>
    </row>
    <row r="1175" spans="34:39" ht="12.75">
      <c r="AH1175" s="1"/>
      <c r="AI1175" s="2"/>
      <c r="AJ1175" s="2"/>
      <c r="AK1175" s="19"/>
      <c r="AL1175" s="2"/>
      <c r="AM1175" s="2"/>
    </row>
    <row r="1176" spans="34:39" ht="12.75">
      <c r="AH1176" s="1"/>
      <c r="AI1176" s="2"/>
      <c r="AJ1176" s="2"/>
      <c r="AK1176" s="19"/>
      <c r="AL1176" s="2"/>
      <c r="AM1176" s="2"/>
    </row>
    <row r="1177" spans="34:39" ht="12.75">
      <c r="AH1177" s="1"/>
      <c r="AI1177" s="2"/>
      <c r="AJ1177" s="2"/>
      <c r="AK1177" s="19"/>
      <c r="AL1177" s="2"/>
      <c r="AM1177" s="2"/>
    </row>
    <row r="1178" spans="34:39" ht="12.75">
      <c r="AH1178" s="1"/>
      <c r="AI1178" s="2"/>
      <c r="AJ1178" s="2"/>
      <c r="AK1178" s="19"/>
      <c r="AL1178" s="2"/>
      <c r="AM1178" s="2"/>
    </row>
    <row r="1179" spans="34:39" ht="12.75">
      <c r="AH1179" s="1"/>
      <c r="AI1179" s="2"/>
      <c r="AJ1179" s="2"/>
      <c r="AK1179" s="19"/>
      <c r="AL1179" s="2"/>
      <c r="AM1179" s="2"/>
    </row>
    <row r="1180" spans="34:39" ht="12.75">
      <c r="AH1180" s="1"/>
      <c r="AI1180" s="2"/>
      <c r="AJ1180" s="2"/>
      <c r="AK1180" s="19"/>
      <c r="AL1180" s="2"/>
      <c r="AM1180" s="2"/>
    </row>
    <row r="1181" spans="34:39" ht="12.75">
      <c r="AH1181" s="1"/>
      <c r="AI1181" s="2"/>
      <c r="AJ1181" s="2"/>
      <c r="AK1181" s="19"/>
      <c r="AL1181" s="2"/>
      <c r="AM1181" s="2"/>
    </row>
    <row r="1182" spans="34:39" ht="12.75">
      <c r="AH1182" s="1"/>
      <c r="AI1182" s="2"/>
      <c r="AJ1182" s="2"/>
      <c r="AK1182" s="19"/>
      <c r="AL1182" s="2"/>
      <c r="AM1182" s="2"/>
    </row>
    <row r="1183" spans="34:39" ht="12.75">
      <c r="AH1183" s="1"/>
      <c r="AI1183" s="2"/>
      <c r="AJ1183" s="2"/>
      <c r="AK1183" s="19"/>
      <c r="AL1183" s="2"/>
      <c r="AM1183" s="2"/>
    </row>
    <row r="1184" spans="34:39" ht="12.75">
      <c r="AH1184" s="1"/>
      <c r="AI1184" s="2"/>
      <c r="AJ1184" s="2"/>
      <c r="AK1184" s="19"/>
      <c r="AL1184" s="2"/>
      <c r="AM1184" s="2"/>
    </row>
    <row r="1185" spans="34:39" ht="12.75">
      <c r="AH1185" s="1"/>
      <c r="AI1185" s="2"/>
      <c r="AJ1185" s="2"/>
      <c r="AK1185" s="19"/>
      <c r="AL1185" s="2"/>
      <c r="AM1185" s="2"/>
    </row>
    <row r="1186" spans="34:39" ht="12.75">
      <c r="AH1186" s="1"/>
      <c r="AI1186" s="2"/>
      <c r="AJ1186" s="2"/>
      <c r="AK1186" s="19"/>
      <c r="AL1186" s="2"/>
      <c r="AM1186" s="2"/>
    </row>
    <row r="1187" spans="34:39" ht="12.75">
      <c r="AH1187" s="1"/>
      <c r="AI1187" s="2"/>
      <c r="AJ1187" s="2"/>
      <c r="AK1187" s="19"/>
      <c r="AL1187" s="2"/>
      <c r="AM1187" s="2"/>
    </row>
    <row r="1188" spans="34:39" ht="12.75">
      <c r="AH1188" s="1"/>
      <c r="AI1188" s="2"/>
      <c r="AJ1188" s="2"/>
      <c r="AK1188" s="19"/>
      <c r="AL1188" s="2"/>
      <c r="AM1188" s="2"/>
    </row>
    <row r="1189" spans="34:39" ht="12.75">
      <c r="AH1189" s="1"/>
      <c r="AI1189" s="2"/>
      <c r="AJ1189" s="2"/>
      <c r="AK1189" s="19"/>
      <c r="AL1189" s="2"/>
      <c r="AM1189" s="2"/>
    </row>
    <row r="1190" spans="34:39" ht="12.75">
      <c r="AH1190" s="1"/>
      <c r="AI1190" s="2"/>
      <c r="AJ1190" s="2"/>
      <c r="AK1190" s="19"/>
      <c r="AL1190" s="2"/>
      <c r="AM1190" s="2"/>
    </row>
    <row r="1191" spans="34:39" ht="12.75">
      <c r="AH1191" s="1"/>
      <c r="AI1191" s="2"/>
      <c r="AJ1191" s="2"/>
      <c r="AK1191" s="19"/>
      <c r="AL1191" s="2"/>
      <c r="AM1191" s="2"/>
    </row>
    <row r="1192" spans="34:39" ht="12.75">
      <c r="AH1192" s="1"/>
      <c r="AI1192" s="2"/>
      <c r="AJ1192" s="2"/>
      <c r="AK1192" s="19"/>
      <c r="AL1192" s="2"/>
      <c r="AM1192" s="2"/>
    </row>
    <row r="1193" spans="34:39" ht="12.75">
      <c r="AH1193" s="1"/>
      <c r="AI1193" s="2"/>
      <c r="AJ1193" s="2"/>
      <c r="AK1193" s="19"/>
      <c r="AL1193" s="2"/>
      <c r="AM1193" s="2"/>
    </row>
    <row r="1194" spans="34:39" ht="12.75">
      <c r="AH1194" s="1"/>
      <c r="AI1194" s="2"/>
      <c r="AJ1194" s="2"/>
      <c r="AK1194" s="19"/>
      <c r="AL1194" s="2"/>
      <c r="AM1194" s="2"/>
    </row>
    <row r="1195" spans="34:39" ht="12.75">
      <c r="AH1195" s="1"/>
      <c r="AI1195" s="2"/>
      <c r="AJ1195" s="2"/>
      <c r="AK1195" s="19"/>
      <c r="AL1195" s="2"/>
      <c r="AM1195" s="2"/>
    </row>
    <row r="1196" spans="34:39" ht="12.75">
      <c r="AH1196" s="1"/>
      <c r="AI1196" s="2"/>
      <c r="AJ1196" s="2"/>
      <c r="AK1196" s="19"/>
      <c r="AL1196" s="2"/>
      <c r="AM1196" s="2"/>
    </row>
    <row r="1197" spans="34:39" ht="12.75">
      <c r="AH1197" s="1"/>
      <c r="AI1197" s="2"/>
      <c r="AJ1197" s="2"/>
      <c r="AK1197" s="19"/>
      <c r="AL1197" s="2"/>
      <c r="AM1197" s="2"/>
    </row>
    <row r="1198" spans="34:39" ht="12.75">
      <c r="AH1198" s="1"/>
      <c r="AI1198" s="2"/>
      <c r="AJ1198" s="2"/>
      <c r="AK1198" s="19"/>
      <c r="AL1198" s="2"/>
      <c r="AM1198" s="2"/>
    </row>
    <row r="1199" spans="34:39" ht="12.75">
      <c r="AH1199" s="1"/>
      <c r="AI1199" s="2"/>
      <c r="AJ1199" s="2"/>
      <c r="AK1199" s="19"/>
      <c r="AL1199" s="2"/>
      <c r="AM1199" s="2"/>
    </row>
    <row r="1200" spans="34:39" ht="12.75">
      <c r="AH1200" s="1"/>
      <c r="AI1200" s="2"/>
      <c r="AJ1200" s="2"/>
      <c r="AK1200" s="19"/>
      <c r="AL1200" s="2"/>
      <c r="AM1200" s="2"/>
    </row>
    <row r="1201" spans="34:39" ht="12.75">
      <c r="AH1201" s="1"/>
      <c r="AI1201" s="2"/>
      <c r="AJ1201" s="2"/>
      <c r="AK1201" s="19"/>
      <c r="AL1201" s="2"/>
      <c r="AM1201" s="2"/>
    </row>
    <row r="1202" spans="34:39" ht="12.75">
      <c r="AH1202" s="1"/>
      <c r="AI1202" s="2"/>
      <c r="AJ1202" s="2"/>
      <c r="AK1202" s="19"/>
      <c r="AL1202" s="2"/>
      <c r="AM1202" s="2"/>
    </row>
    <row r="1203" spans="34:39" ht="12.75">
      <c r="AH1203" s="1"/>
      <c r="AI1203" s="2"/>
      <c r="AJ1203" s="2"/>
      <c r="AK1203" s="19"/>
      <c r="AL1203" s="2"/>
      <c r="AM1203" s="2"/>
    </row>
    <row r="1204" spans="34:39" ht="12.75">
      <c r="AH1204" s="1"/>
      <c r="AI1204" s="2"/>
      <c r="AJ1204" s="2"/>
      <c r="AK1204" s="19"/>
      <c r="AL1204" s="2"/>
      <c r="AM1204" s="2"/>
    </row>
    <row r="1205" spans="34:39" ht="12.75">
      <c r="AH1205" s="1"/>
      <c r="AI1205" s="2"/>
      <c r="AJ1205" s="2"/>
      <c r="AK1205" s="19"/>
      <c r="AL1205" s="2"/>
      <c r="AM1205" s="2"/>
    </row>
    <row r="1206" spans="34:39" ht="12.75">
      <c r="AH1206" s="1"/>
      <c r="AI1206" s="2"/>
      <c r="AJ1206" s="2"/>
      <c r="AK1206" s="19"/>
      <c r="AL1206" s="2"/>
      <c r="AM1206" s="2"/>
    </row>
    <row r="1207" spans="34:39" ht="12.75">
      <c r="AH1207" s="1"/>
      <c r="AI1207" s="2"/>
      <c r="AJ1207" s="2"/>
      <c r="AK1207" s="19"/>
      <c r="AL1207" s="2"/>
      <c r="AM1207" s="2"/>
    </row>
    <row r="1208" spans="34:39" ht="12.75">
      <c r="AH1208" s="1"/>
      <c r="AI1208" s="2"/>
      <c r="AJ1208" s="2"/>
      <c r="AK1208" s="19"/>
      <c r="AL1208" s="2"/>
      <c r="AM1208" s="2"/>
    </row>
    <row r="1209" spans="34:39" ht="12.75">
      <c r="AH1209" s="1"/>
      <c r="AI1209" s="2"/>
      <c r="AJ1209" s="2"/>
      <c r="AK1209" s="19"/>
      <c r="AL1209" s="2"/>
      <c r="AM1209" s="2"/>
    </row>
    <row r="1210" spans="34:39" ht="12.75">
      <c r="AH1210" s="1"/>
      <c r="AI1210" s="2"/>
      <c r="AJ1210" s="2"/>
      <c r="AK1210" s="19"/>
      <c r="AL1210" s="2"/>
      <c r="AM1210" s="2"/>
    </row>
    <row r="1211" spans="34:39" ht="12.75">
      <c r="AH1211" s="1"/>
      <c r="AI1211" s="2"/>
      <c r="AJ1211" s="2"/>
      <c r="AK1211" s="19"/>
      <c r="AL1211" s="2"/>
      <c r="AM1211" s="2"/>
    </row>
    <row r="1212" spans="34:39" ht="12.75">
      <c r="AH1212" s="1"/>
      <c r="AI1212" s="2"/>
      <c r="AJ1212" s="2"/>
      <c r="AK1212" s="19"/>
      <c r="AL1212" s="2"/>
      <c r="AM1212" s="2"/>
    </row>
    <row r="1213" spans="34:39" ht="12.75">
      <c r="AH1213" s="1"/>
      <c r="AI1213" s="2"/>
      <c r="AJ1213" s="2"/>
      <c r="AK1213" s="19"/>
      <c r="AL1213" s="2"/>
      <c r="AM1213" s="2"/>
    </row>
    <row r="1214" spans="34:39" ht="12.75">
      <c r="AH1214" s="1"/>
      <c r="AI1214" s="2"/>
      <c r="AJ1214" s="2"/>
      <c r="AK1214" s="19"/>
      <c r="AL1214" s="2"/>
      <c r="AM1214" s="2"/>
    </row>
    <row r="1215" spans="34:39" ht="12.75">
      <c r="AH1215" s="1"/>
      <c r="AI1215" s="2"/>
      <c r="AJ1215" s="2"/>
      <c r="AK1215" s="19"/>
      <c r="AL1215" s="2"/>
      <c r="AM1215" s="2"/>
    </row>
    <row r="1216" spans="34:39" ht="12.75">
      <c r="AH1216" s="1"/>
      <c r="AI1216" s="2"/>
      <c r="AJ1216" s="2"/>
      <c r="AK1216" s="19"/>
      <c r="AL1216" s="2"/>
      <c r="AM1216" s="2"/>
    </row>
    <row r="1217" spans="34:39" ht="12.75">
      <c r="AH1217" s="1"/>
      <c r="AI1217" s="2"/>
      <c r="AJ1217" s="2"/>
      <c r="AK1217" s="19"/>
      <c r="AL1217" s="2"/>
      <c r="AM1217" s="2"/>
    </row>
    <row r="1218" spans="34:39" ht="12.75">
      <c r="AH1218" s="1"/>
      <c r="AI1218" s="2"/>
      <c r="AJ1218" s="2"/>
      <c r="AK1218" s="19"/>
      <c r="AL1218" s="2"/>
      <c r="AM1218" s="2"/>
    </row>
    <row r="1219" spans="34:39" ht="12.75">
      <c r="AH1219" s="1"/>
      <c r="AI1219" s="2"/>
      <c r="AJ1219" s="2"/>
      <c r="AK1219" s="19"/>
      <c r="AL1219" s="2"/>
      <c r="AM1219" s="2"/>
    </row>
    <row r="1220" spans="34:39" ht="12.75">
      <c r="AH1220" s="1"/>
      <c r="AI1220" s="2"/>
      <c r="AJ1220" s="2"/>
      <c r="AK1220" s="19"/>
      <c r="AL1220" s="2"/>
      <c r="AM1220" s="2"/>
    </row>
    <row r="1221" spans="34:39" ht="12.75">
      <c r="AH1221" s="1"/>
      <c r="AI1221" s="2"/>
      <c r="AJ1221" s="2"/>
      <c r="AK1221" s="19"/>
      <c r="AL1221" s="2"/>
      <c r="AM1221" s="2"/>
    </row>
    <row r="1222" spans="34:39" ht="12.75">
      <c r="AH1222" s="1"/>
      <c r="AI1222" s="2"/>
      <c r="AJ1222" s="2"/>
      <c r="AK1222" s="19"/>
      <c r="AL1222" s="2"/>
      <c r="AM1222" s="2"/>
    </row>
    <row r="1223" spans="34:39" ht="12.75">
      <c r="AH1223" s="1"/>
      <c r="AI1223" s="2"/>
      <c r="AJ1223" s="2"/>
      <c r="AK1223" s="19"/>
      <c r="AL1223" s="2"/>
      <c r="AM1223" s="2"/>
    </row>
    <row r="1224" spans="34:39" ht="12.75">
      <c r="AH1224" s="1"/>
      <c r="AI1224" s="2"/>
      <c r="AJ1224" s="2"/>
      <c r="AK1224" s="19"/>
      <c r="AL1224" s="2"/>
      <c r="AM1224" s="2"/>
    </row>
    <row r="1225" spans="34:39" ht="12.75">
      <c r="AH1225" s="1"/>
      <c r="AI1225" s="2"/>
      <c r="AJ1225" s="2"/>
      <c r="AK1225" s="19"/>
      <c r="AL1225" s="2"/>
      <c r="AM1225" s="2"/>
    </row>
    <row r="1226" spans="34:39" ht="12.75">
      <c r="AH1226" s="1"/>
      <c r="AI1226" s="2"/>
      <c r="AJ1226" s="2"/>
      <c r="AK1226" s="19"/>
      <c r="AL1226" s="2"/>
      <c r="AM1226" s="2"/>
    </row>
    <row r="1227" spans="34:39" ht="12.75">
      <c r="AH1227" s="1"/>
      <c r="AI1227" s="2"/>
      <c r="AJ1227" s="2"/>
      <c r="AK1227" s="19"/>
      <c r="AL1227" s="2"/>
      <c r="AM1227" s="2"/>
    </row>
    <row r="1228" spans="34:39" ht="12.75">
      <c r="AH1228" s="1"/>
      <c r="AI1228" s="2"/>
      <c r="AJ1228" s="2"/>
      <c r="AK1228" s="19"/>
      <c r="AL1228" s="2"/>
      <c r="AM1228" s="2"/>
    </row>
    <row r="1229" spans="34:39" ht="12.75">
      <c r="AH1229" s="1"/>
      <c r="AI1229" s="2"/>
      <c r="AJ1229" s="2"/>
      <c r="AK1229" s="19"/>
      <c r="AL1229" s="2"/>
      <c r="AM1229" s="2"/>
    </row>
    <row r="1230" spans="34:39" ht="12.75">
      <c r="AH1230" s="1"/>
      <c r="AI1230" s="2"/>
      <c r="AJ1230" s="2"/>
      <c r="AK1230" s="19"/>
      <c r="AL1230" s="2"/>
      <c r="AM1230" s="2"/>
    </row>
    <row r="1231" spans="34:39" ht="12.75">
      <c r="AH1231" s="1"/>
      <c r="AI1231" s="2"/>
      <c r="AJ1231" s="2"/>
      <c r="AK1231" s="19"/>
      <c r="AL1231" s="2"/>
      <c r="AM1231" s="2"/>
    </row>
    <row r="1232" spans="34:39" ht="12.75">
      <c r="AH1232" s="1"/>
      <c r="AI1232" s="2"/>
      <c r="AJ1232" s="2"/>
      <c r="AK1232" s="19"/>
      <c r="AL1232" s="2"/>
      <c r="AM1232" s="2"/>
    </row>
    <row r="1233" spans="34:39" ht="12.75">
      <c r="AH1233" s="1"/>
      <c r="AI1233" s="2"/>
      <c r="AJ1233" s="2"/>
      <c r="AK1233" s="19"/>
      <c r="AL1233" s="2"/>
      <c r="AM1233" s="2"/>
    </row>
    <row r="1234" spans="34:39" ht="12.75">
      <c r="AH1234" s="1"/>
      <c r="AI1234" s="2"/>
      <c r="AJ1234" s="2"/>
      <c r="AK1234" s="19"/>
      <c r="AL1234" s="2"/>
      <c r="AM1234" s="2"/>
    </row>
    <row r="1235" spans="34:39" ht="12.75">
      <c r="AH1235" s="1"/>
      <c r="AI1235" s="2"/>
      <c r="AJ1235" s="2"/>
      <c r="AK1235" s="19"/>
      <c r="AL1235" s="2"/>
      <c r="AM1235" s="2"/>
    </row>
    <row r="1236" spans="34:39" ht="12.75">
      <c r="AH1236" s="1"/>
      <c r="AI1236" s="2"/>
      <c r="AJ1236" s="2"/>
      <c r="AK1236" s="19"/>
      <c r="AL1236" s="2"/>
      <c r="AM1236" s="2"/>
    </row>
    <row r="1237" spans="34:39" ht="12.75">
      <c r="AH1237" s="1"/>
      <c r="AI1237" s="2"/>
      <c r="AJ1237" s="2"/>
      <c r="AK1237" s="19"/>
      <c r="AL1237" s="2"/>
      <c r="AM1237" s="2"/>
    </row>
    <row r="1238" spans="34:39" ht="12.75">
      <c r="AH1238" s="1"/>
      <c r="AI1238" s="2"/>
      <c r="AJ1238" s="2"/>
      <c r="AK1238" s="19"/>
      <c r="AL1238" s="2"/>
      <c r="AM1238" s="2"/>
    </row>
    <row r="1239" spans="34:39" ht="12.75">
      <c r="AH1239" s="1"/>
      <c r="AI1239" s="2"/>
      <c r="AJ1239" s="2"/>
      <c r="AK1239" s="19"/>
      <c r="AL1239" s="2"/>
      <c r="AM1239" s="2"/>
    </row>
    <row r="1240" spans="34:39" ht="12.75">
      <c r="AH1240" s="1"/>
      <c r="AI1240" s="2"/>
      <c r="AJ1240" s="2"/>
      <c r="AK1240" s="19"/>
      <c r="AL1240" s="2"/>
      <c r="AM1240" s="2"/>
    </row>
    <row r="1241" spans="34:39" ht="12.75">
      <c r="AH1241" s="1"/>
      <c r="AI1241" s="2"/>
      <c r="AJ1241" s="2"/>
      <c r="AK1241" s="19"/>
      <c r="AL1241" s="2"/>
      <c r="AM1241" s="2"/>
    </row>
    <row r="1242" spans="34:39" ht="12.75">
      <c r="AH1242" s="1"/>
      <c r="AI1242" s="2"/>
      <c r="AJ1242" s="2"/>
      <c r="AK1242" s="19"/>
      <c r="AL1242" s="2"/>
      <c r="AM1242" s="2"/>
    </row>
    <row r="1243" spans="34:39" ht="12.75">
      <c r="AH1243" s="1"/>
      <c r="AI1243" s="2"/>
      <c r="AJ1243" s="2"/>
      <c r="AK1243" s="19"/>
      <c r="AL1243" s="2"/>
      <c r="AM1243" s="2"/>
    </row>
    <row r="1244" spans="34:39" ht="12.75">
      <c r="AH1244" s="1"/>
      <c r="AI1244" s="2"/>
      <c r="AJ1244" s="2"/>
      <c r="AK1244" s="19"/>
      <c r="AL1244" s="2"/>
      <c r="AM1244" s="2"/>
    </row>
    <row r="1245" spans="34:39" ht="12.75">
      <c r="AH1245" s="1"/>
      <c r="AI1245" s="2"/>
      <c r="AJ1245" s="2"/>
      <c r="AK1245" s="19"/>
      <c r="AL1245" s="2"/>
      <c r="AM1245" s="2"/>
    </row>
    <row r="1246" spans="34:39" ht="12.75">
      <c r="AH1246" s="1"/>
      <c r="AI1246" s="2"/>
      <c r="AJ1246" s="2"/>
      <c r="AK1246" s="19"/>
      <c r="AL1246" s="2"/>
      <c r="AM1246" s="2"/>
    </row>
    <row r="1247" spans="34:39" ht="12.75">
      <c r="AH1247" s="1"/>
      <c r="AI1247" s="2"/>
      <c r="AJ1247" s="2"/>
      <c r="AK1247" s="19"/>
      <c r="AL1247" s="2"/>
      <c r="AM1247" s="2"/>
    </row>
    <row r="1248" spans="34:39" ht="12.75">
      <c r="AH1248" s="1"/>
      <c r="AI1248" s="2"/>
      <c r="AJ1248" s="2"/>
      <c r="AK1248" s="19"/>
      <c r="AL1248" s="2"/>
      <c r="AM1248" s="2"/>
    </row>
    <row r="1249" spans="34:39" ht="12.75">
      <c r="AH1249" s="1"/>
      <c r="AI1249" s="2"/>
      <c r="AJ1249" s="2"/>
      <c r="AK1249" s="19"/>
      <c r="AL1249" s="2"/>
      <c r="AM1249" s="2"/>
    </row>
    <row r="1250" spans="34:39" ht="12.75">
      <c r="AH1250" s="1"/>
      <c r="AI1250" s="2"/>
      <c r="AJ1250" s="2"/>
      <c r="AK1250" s="19"/>
      <c r="AL1250" s="2"/>
      <c r="AM1250" s="2"/>
    </row>
    <row r="1251" spans="34:39" ht="12.75">
      <c r="AH1251" s="1"/>
      <c r="AI1251" s="2"/>
      <c r="AJ1251" s="2"/>
      <c r="AK1251" s="19"/>
      <c r="AL1251" s="2"/>
      <c r="AM1251" s="2"/>
    </row>
    <row r="1252" spans="34:39" ht="12.75">
      <c r="AH1252" s="1"/>
      <c r="AI1252" s="2"/>
      <c r="AJ1252" s="2"/>
      <c r="AK1252" s="19"/>
      <c r="AL1252" s="2"/>
      <c r="AM1252" s="2"/>
    </row>
    <row r="1253" spans="34:39" ht="12.75">
      <c r="AH1253" s="1"/>
      <c r="AI1253" s="2"/>
      <c r="AJ1253" s="2"/>
      <c r="AK1253" s="19"/>
      <c r="AL1253" s="2"/>
      <c r="AM1253" s="2"/>
    </row>
    <row r="1254" spans="34:39" ht="12.75">
      <c r="AH1254" s="1"/>
      <c r="AI1254" s="2"/>
      <c r="AJ1254" s="2"/>
      <c r="AK1254" s="19"/>
      <c r="AL1254" s="2"/>
      <c r="AM1254" s="2"/>
    </row>
    <row r="1255" spans="34:39" ht="12.75">
      <c r="AH1255" s="1"/>
      <c r="AI1255" s="2"/>
      <c r="AJ1255" s="2"/>
      <c r="AK1255" s="19"/>
      <c r="AL1255" s="2"/>
      <c r="AM1255" s="2"/>
    </row>
    <row r="1256" spans="34:39" ht="12.75">
      <c r="AH1256" s="1"/>
      <c r="AI1256" s="2"/>
      <c r="AJ1256" s="2"/>
      <c r="AK1256" s="19"/>
      <c r="AL1256" s="2"/>
      <c r="AM1256" s="2"/>
    </row>
    <row r="1257" spans="34:39" ht="12.75">
      <c r="AH1257" s="1"/>
      <c r="AI1257" s="2"/>
      <c r="AJ1257" s="2"/>
      <c r="AK1257" s="19"/>
      <c r="AL1257" s="2"/>
      <c r="AM1257" s="2"/>
    </row>
    <row r="1258" spans="34:39" ht="12.75">
      <c r="AH1258" s="1"/>
      <c r="AI1258" s="2"/>
      <c r="AJ1258" s="2"/>
      <c r="AK1258" s="19"/>
      <c r="AL1258" s="2"/>
      <c r="AM1258" s="2"/>
    </row>
    <row r="1259" spans="34:39" ht="12.75">
      <c r="AH1259" s="1"/>
      <c r="AI1259" s="2"/>
      <c r="AJ1259" s="2"/>
      <c r="AK1259" s="19"/>
      <c r="AL1259" s="2"/>
      <c r="AM1259" s="2"/>
    </row>
    <row r="1260" spans="34:39" ht="12.75">
      <c r="AH1260" s="1"/>
      <c r="AI1260" s="2"/>
      <c r="AJ1260" s="2"/>
      <c r="AK1260" s="19"/>
      <c r="AL1260" s="2"/>
      <c r="AM1260" s="2"/>
    </row>
    <row r="1261" spans="34:39" ht="12.75">
      <c r="AH1261" s="1"/>
      <c r="AI1261" s="2"/>
      <c r="AJ1261" s="2"/>
      <c r="AK1261" s="19"/>
      <c r="AL1261" s="2"/>
      <c r="AM1261" s="2"/>
    </row>
    <row r="1262" spans="34:39" ht="12.75">
      <c r="AH1262" s="1"/>
      <c r="AI1262" s="2"/>
      <c r="AJ1262" s="2"/>
      <c r="AK1262" s="19"/>
      <c r="AL1262" s="2"/>
      <c r="AM1262" s="2"/>
    </row>
    <row r="1263" spans="34:39" ht="12.75">
      <c r="AH1263" s="1"/>
      <c r="AI1263" s="2"/>
      <c r="AJ1263" s="2"/>
      <c r="AK1263" s="19"/>
      <c r="AL1263" s="2"/>
      <c r="AM1263" s="2"/>
    </row>
    <row r="1264" spans="34:39" ht="12.75">
      <c r="AH1264" s="1"/>
      <c r="AI1264" s="2"/>
      <c r="AJ1264" s="2"/>
      <c r="AK1264" s="19"/>
      <c r="AL1264" s="2"/>
      <c r="AM1264" s="2"/>
    </row>
    <row r="1265" spans="34:39" ht="12.75">
      <c r="AH1265" s="1"/>
      <c r="AI1265" s="2"/>
      <c r="AJ1265" s="2"/>
      <c r="AK1265" s="19"/>
      <c r="AL1265" s="2"/>
      <c r="AM1265" s="2"/>
    </row>
    <row r="1266" spans="34:39" ht="12.75">
      <c r="AH1266" s="1"/>
      <c r="AI1266" s="2"/>
      <c r="AJ1266" s="2"/>
      <c r="AK1266" s="19"/>
      <c r="AL1266" s="2"/>
      <c r="AM1266" s="2"/>
    </row>
    <row r="1267" spans="34:39" ht="12.75">
      <c r="AH1267" s="1"/>
      <c r="AI1267" s="2"/>
      <c r="AJ1267" s="2"/>
      <c r="AK1267" s="19"/>
      <c r="AL1267" s="2"/>
      <c r="AM1267" s="2"/>
    </row>
    <row r="1268" spans="34:39" ht="12.75">
      <c r="AH1268" s="1"/>
      <c r="AI1268" s="2"/>
      <c r="AJ1268" s="2"/>
      <c r="AK1268" s="19"/>
      <c r="AL1268" s="2"/>
      <c r="AM1268" s="2"/>
    </row>
    <row r="1269" spans="34:39" ht="12.75">
      <c r="AH1269" s="1"/>
      <c r="AI1269" s="2"/>
      <c r="AJ1269" s="2"/>
      <c r="AK1269" s="19"/>
      <c r="AL1269" s="2"/>
      <c r="AM1269" s="2"/>
    </row>
    <row r="1270" spans="34:39" ht="12.75">
      <c r="AH1270" s="1"/>
      <c r="AI1270" s="2"/>
      <c r="AJ1270" s="2"/>
      <c r="AK1270" s="19"/>
      <c r="AL1270" s="2"/>
      <c r="AM1270" s="2"/>
    </row>
    <row r="1271" spans="34:39" ht="12.75">
      <c r="AH1271" s="1"/>
      <c r="AI1271" s="2"/>
      <c r="AJ1271" s="2"/>
      <c r="AK1271" s="19"/>
      <c r="AL1271" s="2"/>
      <c r="AM1271" s="2"/>
    </row>
    <row r="1272" spans="34:39" ht="12.75">
      <c r="AH1272" s="1"/>
      <c r="AI1272" s="2"/>
      <c r="AJ1272" s="2"/>
      <c r="AK1272" s="19"/>
      <c r="AL1272" s="2"/>
      <c r="AM1272" s="2"/>
    </row>
    <row r="1273" spans="34:39" ht="12.75">
      <c r="AH1273" s="1"/>
      <c r="AI1273" s="2"/>
      <c r="AJ1273" s="2"/>
      <c r="AK1273" s="19"/>
      <c r="AL1273" s="2"/>
      <c r="AM1273" s="2"/>
    </row>
    <row r="1274" spans="34:39" ht="12.75">
      <c r="AH1274" s="1"/>
      <c r="AI1274" s="2"/>
      <c r="AJ1274" s="2"/>
      <c r="AK1274" s="19"/>
      <c r="AL1274" s="2"/>
      <c r="AM1274" s="2"/>
    </row>
    <row r="1275" spans="34:39" ht="12.75">
      <c r="AH1275" s="1"/>
      <c r="AI1275" s="2"/>
      <c r="AJ1275" s="2"/>
      <c r="AK1275" s="19"/>
      <c r="AL1275" s="2"/>
      <c r="AM1275" s="2"/>
    </row>
    <row r="1276" spans="34:39" ht="12.75">
      <c r="AH1276" s="1"/>
      <c r="AI1276" s="2"/>
      <c r="AJ1276" s="2"/>
      <c r="AK1276" s="19"/>
      <c r="AL1276" s="2"/>
      <c r="AM1276" s="2"/>
    </row>
    <row r="1277" spans="34:39" ht="12.75">
      <c r="AH1277" s="1"/>
      <c r="AI1277" s="2"/>
      <c r="AJ1277" s="2"/>
      <c r="AK1277" s="19"/>
      <c r="AL1277" s="2"/>
      <c r="AM1277" s="2"/>
    </row>
    <row r="1278" spans="34:39" ht="12.75">
      <c r="AH1278" s="1"/>
      <c r="AI1278" s="2"/>
      <c r="AJ1278" s="2"/>
      <c r="AK1278" s="19"/>
      <c r="AL1278" s="2"/>
      <c r="AM1278" s="2"/>
    </row>
    <row r="1279" spans="34:39" ht="12.75">
      <c r="AH1279" s="1"/>
      <c r="AI1279" s="2"/>
      <c r="AJ1279" s="2"/>
      <c r="AK1279" s="19"/>
      <c r="AL1279" s="2"/>
      <c r="AM1279" s="2"/>
    </row>
    <row r="1280" spans="34:39" ht="12.75">
      <c r="AH1280" s="1"/>
      <c r="AI1280" s="2"/>
      <c r="AJ1280" s="2"/>
      <c r="AK1280" s="19"/>
      <c r="AL1280" s="2"/>
      <c r="AM1280" s="2"/>
    </row>
    <row r="1281" spans="34:39" ht="12.75">
      <c r="AH1281" s="1"/>
      <c r="AI1281" s="2"/>
      <c r="AJ1281" s="2"/>
      <c r="AK1281" s="19"/>
      <c r="AL1281" s="2"/>
      <c r="AM1281" s="2"/>
    </row>
    <row r="1282" spans="34:39" ht="12.75">
      <c r="AH1282" s="1"/>
      <c r="AI1282" s="2"/>
      <c r="AJ1282" s="2"/>
      <c r="AK1282" s="19"/>
      <c r="AL1282" s="2"/>
      <c r="AM1282" s="2"/>
    </row>
    <row r="1283" spans="34:39" ht="12.75">
      <c r="AH1283" s="1"/>
      <c r="AI1283" s="2"/>
      <c r="AJ1283" s="2"/>
      <c r="AK1283" s="19"/>
      <c r="AL1283" s="2"/>
      <c r="AM1283" s="2"/>
    </row>
    <row r="1284" spans="34:39" ht="12.75">
      <c r="AH1284" s="1"/>
      <c r="AI1284" s="2"/>
      <c r="AJ1284" s="2"/>
      <c r="AK1284" s="19"/>
      <c r="AL1284" s="2"/>
      <c r="AM1284" s="2"/>
    </row>
    <row r="1285" spans="34:39" ht="12.75">
      <c r="AH1285" s="1"/>
      <c r="AI1285" s="2"/>
      <c r="AJ1285" s="2"/>
      <c r="AK1285" s="19"/>
      <c r="AL1285" s="2"/>
      <c r="AM1285" s="2"/>
    </row>
    <row r="1286" spans="34:39" ht="12.75">
      <c r="AH1286" s="1"/>
      <c r="AI1286" s="2"/>
      <c r="AJ1286" s="2"/>
      <c r="AK1286" s="19"/>
      <c r="AL1286" s="2"/>
      <c r="AM1286" s="2"/>
    </row>
    <row r="1287" spans="34:39" ht="12.75">
      <c r="AH1287" s="1"/>
      <c r="AI1287" s="2"/>
      <c r="AJ1287" s="2"/>
      <c r="AK1287" s="19"/>
      <c r="AL1287" s="2"/>
      <c r="AM1287" s="2"/>
    </row>
    <row r="1288" spans="34:39" ht="12.75">
      <c r="AH1288" s="1"/>
      <c r="AI1288" s="2"/>
      <c r="AJ1288" s="2"/>
      <c r="AK1288" s="19"/>
      <c r="AL1288" s="2"/>
      <c r="AM1288" s="2"/>
    </row>
    <row r="1289" spans="34:39" ht="12.75">
      <c r="AH1289" s="1"/>
      <c r="AI1289" s="2"/>
      <c r="AJ1289" s="2"/>
      <c r="AK1289" s="19"/>
      <c r="AL1289" s="2"/>
      <c r="AM1289" s="2"/>
    </row>
    <row r="1290" spans="34:39" ht="12.75">
      <c r="AH1290" s="1"/>
      <c r="AI1290" s="2"/>
      <c r="AJ1290" s="2"/>
      <c r="AK1290" s="19"/>
      <c r="AL1290" s="2"/>
      <c r="AM1290" s="2"/>
    </row>
    <row r="1291" spans="34:39" ht="12.75">
      <c r="AH1291" s="1"/>
      <c r="AI1291" s="2"/>
      <c r="AJ1291" s="2"/>
      <c r="AK1291" s="19"/>
      <c r="AL1291" s="2"/>
      <c r="AM1291" s="2"/>
    </row>
    <row r="1292" spans="34:39" ht="12.75">
      <c r="AH1292" s="1"/>
      <c r="AI1292" s="2"/>
      <c r="AJ1292" s="2"/>
      <c r="AK1292" s="19"/>
      <c r="AL1292" s="2"/>
      <c r="AM1292" s="2"/>
    </row>
    <row r="1293" spans="34:39" ht="12.75">
      <c r="AH1293" s="1"/>
      <c r="AI1293" s="2"/>
      <c r="AJ1293" s="2"/>
      <c r="AK1293" s="19"/>
      <c r="AL1293" s="2"/>
      <c r="AM1293" s="2"/>
    </row>
    <row r="1294" spans="34:39" ht="12.75">
      <c r="AH1294" s="1"/>
      <c r="AI1294" s="2"/>
      <c r="AJ1294" s="2"/>
      <c r="AK1294" s="19"/>
      <c r="AL1294" s="2"/>
      <c r="AM1294" s="2"/>
    </row>
    <row r="1295" spans="34:39" ht="12.75">
      <c r="AH1295" s="1"/>
      <c r="AI1295" s="2"/>
      <c r="AJ1295" s="2"/>
      <c r="AK1295" s="19"/>
      <c r="AL1295" s="2"/>
      <c r="AM1295" s="2"/>
    </row>
    <row r="1296" spans="34:39" ht="12.75">
      <c r="AH1296" s="1"/>
      <c r="AI1296" s="2"/>
      <c r="AJ1296" s="2"/>
      <c r="AK1296" s="19"/>
      <c r="AL1296" s="2"/>
      <c r="AM1296" s="2"/>
    </row>
    <row r="1297" spans="34:39" ht="12.75">
      <c r="AH1297" s="1"/>
      <c r="AI1297" s="2"/>
      <c r="AJ1297" s="2"/>
      <c r="AK1297" s="19"/>
      <c r="AL1297" s="2"/>
      <c r="AM1297" s="2"/>
    </row>
    <row r="1298" spans="34:39" ht="12.75">
      <c r="AH1298" s="1"/>
      <c r="AI1298" s="2"/>
      <c r="AJ1298" s="2"/>
      <c r="AK1298" s="19"/>
      <c r="AL1298" s="2"/>
      <c r="AM1298" s="2"/>
    </row>
    <row r="1299" spans="34:39" ht="12.75">
      <c r="AH1299" s="1"/>
      <c r="AI1299" s="2"/>
      <c r="AJ1299" s="2"/>
      <c r="AK1299" s="19"/>
      <c r="AL1299" s="2"/>
      <c r="AM1299" s="2"/>
    </row>
    <row r="1300" spans="34:39" ht="12.75">
      <c r="AH1300" s="1"/>
      <c r="AI1300" s="2"/>
      <c r="AJ1300" s="2"/>
      <c r="AK1300" s="19"/>
      <c r="AL1300" s="2"/>
      <c r="AM1300" s="2"/>
    </row>
    <row r="1301" spans="34:39" ht="12.75">
      <c r="AH1301" s="1"/>
      <c r="AI1301" s="2"/>
      <c r="AJ1301" s="2"/>
      <c r="AK1301" s="19"/>
      <c r="AL1301" s="2"/>
      <c r="AM1301" s="2"/>
    </row>
    <row r="1302" spans="34:39" ht="12.75">
      <c r="AH1302" s="1"/>
      <c r="AI1302" s="2"/>
      <c r="AJ1302" s="2"/>
      <c r="AK1302" s="19"/>
      <c r="AL1302" s="2"/>
      <c r="AM1302" s="2"/>
    </row>
    <row r="1303" spans="34:39" ht="12.75">
      <c r="AH1303" s="1"/>
      <c r="AI1303" s="2"/>
      <c r="AJ1303" s="2"/>
      <c r="AK1303" s="19"/>
      <c r="AL1303" s="2"/>
      <c r="AM1303" s="2"/>
    </row>
    <row r="1304" spans="34:39" ht="12.75">
      <c r="AH1304" s="1"/>
      <c r="AI1304" s="2"/>
      <c r="AJ1304" s="2"/>
      <c r="AK1304" s="19"/>
      <c r="AL1304" s="2"/>
      <c r="AM1304" s="2"/>
    </row>
    <row r="1305" spans="34:39" ht="12.75">
      <c r="AH1305" s="1"/>
      <c r="AI1305" s="2"/>
      <c r="AJ1305" s="2"/>
      <c r="AK1305" s="19"/>
      <c r="AL1305" s="2"/>
      <c r="AM1305" s="2"/>
    </row>
    <row r="1306" spans="34:39" ht="12.75">
      <c r="AH1306" s="1"/>
      <c r="AI1306" s="2"/>
      <c r="AJ1306" s="2"/>
      <c r="AK1306" s="19"/>
      <c r="AL1306" s="2"/>
      <c r="AM1306" s="2"/>
    </row>
    <row r="1307" spans="34:39" ht="12.75">
      <c r="AH1307" s="1"/>
      <c r="AI1307" s="2"/>
      <c r="AJ1307" s="2"/>
      <c r="AK1307" s="19"/>
      <c r="AL1307" s="2"/>
      <c r="AM1307" s="2"/>
    </row>
    <row r="1308" spans="34:39" ht="12.75">
      <c r="AH1308" s="1"/>
      <c r="AI1308" s="2"/>
      <c r="AJ1308" s="2"/>
      <c r="AK1308" s="19"/>
      <c r="AL1308" s="2"/>
      <c r="AM1308" s="2"/>
    </row>
    <row r="1309" spans="34:39" ht="12.75">
      <c r="AH1309" s="1"/>
      <c r="AI1309" s="2"/>
      <c r="AJ1309" s="2"/>
      <c r="AK1309" s="19"/>
      <c r="AL1309" s="2"/>
      <c r="AM1309" s="2"/>
    </row>
    <row r="1310" spans="34:39" ht="12.75">
      <c r="AH1310" s="1"/>
      <c r="AI1310" s="2"/>
      <c r="AJ1310" s="2"/>
      <c r="AK1310" s="19"/>
      <c r="AL1310" s="2"/>
      <c r="AM1310" s="2"/>
    </row>
    <row r="1311" spans="34:39" ht="12.75">
      <c r="AH1311" s="1"/>
      <c r="AI1311" s="2"/>
      <c r="AJ1311" s="2"/>
      <c r="AK1311" s="19"/>
      <c r="AL1311" s="2"/>
      <c r="AM1311" s="2"/>
    </row>
    <row r="1312" spans="34:39" ht="12.75">
      <c r="AH1312" s="1"/>
      <c r="AI1312" s="2"/>
      <c r="AJ1312" s="2"/>
      <c r="AK1312" s="19"/>
      <c r="AL1312" s="2"/>
      <c r="AM1312" s="2"/>
    </row>
    <row r="1313" spans="34:39" ht="12.75">
      <c r="AH1313" s="1"/>
      <c r="AI1313" s="2"/>
      <c r="AJ1313" s="2"/>
      <c r="AK1313" s="19"/>
      <c r="AL1313" s="2"/>
      <c r="AM1313" s="2"/>
    </row>
    <row r="1314" spans="34:39" ht="12.75">
      <c r="AH1314" s="1"/>
      <c r="AI1314" s="2"/>
      <c r="AJ1314" s="2"/>
      <c r="AK1314" s="19"/>
      <c r="AL1314" s="2"/>
      <c r="AM1314" s="2"/>
    </row>
    <row r="1315" spans="34:39" ht="12.75">
      <c r="AH1315" s="1"/>
      <c r="AI1315" s="2"/>
      <c r="AJ1315" s="2"/>
      <c r="AK1315" s="19"/>
      <c r="AL1315" s="2"/>
      <c r="AM1315" s="2"/>
    </row>
    <row r="1316" spans="34:39" ht="12.75">
      <c r="AH1316" s="1"/>
      <c r="AI1316" s="2"/>
      <c r="AJ1316" s="2"/>
      <c r="AK1316" s="19"/>
      <c r="AL1316" s="2"/>
      <c r="AM1316" s="2"/>
    </row>
    <row r="1317" spans="34:39" ht="12.75">
      <c r="AH1317" s="1"/>
      <c r="AI1317" s="2"/>
      <c r="AJ1317" s="2"/>
      <c r="AK1317" s="19"/>
      <c r="AL1317" s="2"/>
      <c r="AM1317" s="2"/>
    </row>
    <row r="1318" spans="34:39" ht="12.75">
      <c r="AH1318" s="1"/>
      <c r="AI1318" s="2"/>
      <c r="AJ1318" s="2"/>
      <c r="AK1318" s="19"/>
      <c r="AL1318" s="2"/>
      <c r="AM1318" s="2"/>
    </row>
    <row r="1319" spans="34:39" ht="12.75">
      <c r="AH1319" s="1"/>
      <c r="AI1319" s="2"/>
      <c r="AJ1319" s="2"/>
      <c r="AK1319" s="19"/>
      <c r="AL1319" s="2"/>
      <c r="AM1319" s="2"/>
    </row>
    <row r="1320" spans="34:39" ht="12.75">
      <c r="AH1320" s="1"/>
      <c r="AI1320" s="2"/>
      <c r="AJ1320" s="2"/>
      <c r="AK1320" s="19"/>
      <c r="AL1320" s="2"/>
      <c r="AM1320" s="2"/>
    </row>
    <row r="1321" spans="34:39" ht="12.75">
      <c r="AH1321" s="1"/>
      <c r="AI1321" s="2"/>
      <c r="AJ1321" s="2"/>
      <c r="AK1321" s="19"/>
      <c r="AL1321" s="2"/>
      <c r="AM1321" s="2"/>
    </row>
    <row r="1322" spans="34:39" ht="12.75">
      <c r="AH1322" s="1"/>
      <c r="AI1322" s="2"/>
      <c r="AJ1322" s="2"/>
      <c r="AK1322" s="19"/>
      <c r="AL1322" s="2"/>
      <c r="AM1322" s="2"/>
    </row>
    <row r="1323" spans="34:39" ht="12.75">
      <c r="AH1323" s="1"/>
      <c r="AI1323" s="2"/>
      <c r="AJ1323" s="2"/>
      <c r="AK1323" s="19"/>
      <c r="AL1323" s="2"/>
      <c r="AM1323" s="2"/>
    </row>
    <row r="1324" spans="34:39" ht="12.75">
      <c r="AH1324" s="1"/>
      <c r="AI1324" s="2"/>
      <c r="AJ1324" s="2"/>
      <c r="AK1324" s="19"/>
      <c r="AL1324" s="2"/>
      <c r="AM1324" s="2"/>
    </row>
    <row r="1325" spans="34:39" ht="12.75">
      <c r="AH1325" s="1"/>
      <c r="AI1325" s="2"/>
      <c r="AJ1325" s="2"/>
      <c r="AK1325" s="19"/>
      <c r="AL1325" s="2"/>
      <c r="AM1325" s="2"/>
    </row>
    <row r="1326" spans="34:39" ht="12.75">
      <c r="AH1326" s="1"/>
      <c r="AI1326" s="2"/>
      <c r="AJ1326" s="2"/>
      <c r="AK1326" s="19"/>
      <c r="AL1326" s="2"/>
      <c r="AM1326" s="2"/>
    </row>
    <row r="1327" spans="34:39" ht="12.75">
      <c r="AH1327" s="1"/>
      <c r="AI1327" s="2"/>
      <c r="AJ1327" s="2"/>
      <c r="AK1327" s="19"/>
      <c r="AL1327" s="2"/>
      <c r="AM1327" s="2"/>
    </row>
    <row r="1328" spans="34:39" ht="12.75">
      <c r="AH1328" s="1"/>
      <c r="AI1328" s="2"/>
      <c r="AJ1328" s="2"/>
      <c r="AK1328" s="19"/>
      <c r="AL1328" s="2"/>
      <c r="AM1328" s="2"/>
    </row>
    <row r="1329" spans="34:39" ht="12.75">
      <c r="AH1329" s="1"/>
      <c r="AI1329" s="2"/>
      <c r="AJ1329" s="2"/>
      <c r="AK1329" s="19"/>
      <c r="AL1329" s="2"/>
      <c r="AM1329" s="2"/>
    </row>
    <row r="1330" spans="34:39" ht="12.75">
      <c r="AH1330" s="1"/>
      <c r="AI1330" s="2"/>
      <c r="AJ1330" s="2"/>
      <c r="AK1330" s="19"/>
      <c r="AL1330" s="2"/>
      <c r="AM1330" s="2"/>
    </row>
    <row r="1331" spans="34:39" ht="12.75">
      <c r="AH1331" s="1"/>
      <c r="AI1331" s="2"/>
      <c r="AJ1331" s="2"/>
      <c r="AK1331" s="19"/>
      <c r="AL1331" s="2"/>
      <c r="AM1331" s="2"/>
    </row>
    <row r="1332" spans="34:39" ht="12.75">
      <c r="AH1332" s="1"/>
      <c r="AI1332" s="2"/>
      <c r="AJ1332" s="2"/>
      <c r="AK1332" s="19"/>
      <c r="AL1332" s="2"/>
      <c r="AM1332" s="2"/>
    </row>
    <row r="1333" spans="34:39" ht="12.75">
      <c r="AH1333" s="1"/>
      <c r="AI1333" s="2"/>
      <c r="AJ1333" s="2"/>
      <c r="AK1333" s="19"/>
      <c r="AL1333" s="2"/>
      <c r="AM1333" s="2"/>
    </row>
    <row r="1334" spans="34:39" ht="12.75">
      <c r="AH1334" s="1"/>
      <c r="AI1334" s="2"/>
      <c r="AJ1334" s="2"/>
      <c r="AK1334" s="19"/>
      <c r="AL1334" s="2"/>
      <c r="AM1334" s="2"/>
    </row>
    <row r="1335" spans="34:39" ht="12.75">
      <c r="AH1335" s="1"/>
      <c r="AI1335" s="2"/>
      <c r="AJ1335" s="2"/>
      <c r="AK1335" s="19"/>
      <c r="AL1335" s="2"/>
      <c r="AM1335" s="2"/>
    </row>
    <row r="1336" spans="34:39" ht="12.75">
      <c r="AH1336" s="1"/>
      <c r="AI1336" s="2"/>
      <c r="AJ1336" s="2"/>
      <c r="AK1336" s="19"/>
      <c r="AL1336" s="2"/>
      <c r="AM1336" s="2"/>
    </row>
    <row r="1337" spans="34:39" ht="12.75">
      <c r="AH1337" s="1"/>
      <c r="AI1337" s="2"/>
      <c r="AJ1337" s="2"/>
      <c r="AK1337" s="19"/>
      <c r="AL1337" s="2"/>
      <c r="AM1337" s="2"/>
    </row>
    <row r="1338" spans="34:39" ht="12.75">
      <c r="AH1338" s="1"/>
      <c r="AI1338" s="2"/>
      <c r="AJ1338" s="2"/>
      <c r="AK1338" s="19"/>
      <c r="AL1338" s="2"/>
      <c r="AM1338" s="2"/>
    </row>
    <row r="1339" spans="34:39" ht="12.75">
      <c r="AH1339" s="1"/>
      <c r="AI1339" s="2"/>
      <c r="AJ1339" s="2"/>
      <c r="AK1339" s="19"/>
      <c r="AL1339" s="2"/>
      <c r="AM1339" s="2"/>
    </row>
    <row r="1340" spans="34:39" ht="12.75">
      <c r="AH1340" s="1"/>
      <c r="AI1340" s="2"/>
      <c r="AJ1340" s="2"/>
      <c r="AK1340" s="19"/>
      <c r="AL1340" s="2"/>
      <c r="AM1340" s="2"/>
    </row>
    <row r="1341" spans="34:39" ht="12.75">
      <c r="AH1341" s="1"/>
      <c r="AI1341" s="2"/>
      <c r="AJ1341" s="2"/>
      <c r="AK1341" s="19"/>
      <c r="AL1341" s="2"/>
      <c r="AM1341" s="2"/>
    </row>
    <row r="1342" spans="34:39" ht="12.75">
      <c r="AH1342" s="1"/>
      <c r="AI1342" s="2"/>
      <c r="AJ1342" s="2"/>
      <c r="AK1342" s="19"/>
      <c r="AL1342" s="2"/>
      <c r="AM1342" s="2"/>
    </row>
    <row r="1343" spans="34:39" ht="12.75">
      <c r="AH1343" s="1"/>
      <c r="AI1343" s="2"/>
      <c r="AJ1343" s="2"/>
      <c r="AK1343" s="19"/>
      <c r="AL1343" s="2"/>
      <c r="AM1343" s="2"/>
    </row>
    <row r="1344" spans="34:39" ht="12.75">
      <c r="AH1344" s="1"/>
      <c r="AI1344" s="2"/>
      <c r="AJ1344" s="2"/>
      <c r="AK1344" s="19"/>
      <c r="AL1344" s="2"/>
      <c r="AM1344" s="2"/>
    </row>
    <row r="1345" spans="34:39" ht="12.75">
      <c r="AH1345" s="1"/>
      <c r="AI1345" s="2"/>
      <c r="AJ1345" s="2"/>
      <c r="AK1345" s="19"/>
      <c r="AL1345" s="2"/>
      <c r="AM1345" s="2"/>
    </row>
    <row r="1346" spans="34:39" ht="12.75">
      <c r="AH1346" s="1"/>
      <c r="AI1346" s="2"/>
      <c r="AJ1346" s="2"/>
      <c r="AK1346" s="19"/>
      <c r="AL1346" s="2"/>
      <c r="AM1346" s="2"/>
    </row>
    <row r="1347" spans="34:39" ht="12.75">
      <c r="AH1347" s="1"/>
      <c r="AI1347" s="2"/>
      <c r="AJ1347" s="2"/>
      <c r="AK1347" s="19"/>
      <c r="AL1347" s="2"/>
      <c r="AM1347" s="2"/>
    </row>
    <row r="1348" spans="34:39" ht="12.75">
      <c r="AH1348" s="1"/>
      <c r="AI1348" s="2"/>
      <c r="AJ1348" s="2"/>
      <c r="AK1348" s="19"/>
      <c r="AL1348" s="2"/>
      <c r="AM1348" s="2"/>
    </row>
    <row r="1349" spans="34:39" ht="12.75">
      <c r="AH1349" s="1"/>
      <c r="AI1349" s="2"/>
      <c r="AJ1349" s="2"/>
      <c r="AK1349" s="19"/>
      <c r="AL1349" s="2"/>
      <c r="AM1349" s="2"/>
    </row>
    <row r="1350" spans="34:39" ht="12.75">
      <c r="AH1350" s="1"/>
      <c r="AI1350" s="2"/>
      <c r="AJ1350" s="2"/>
      <c r="AK1350" s="19"/>
      <c r="AL1350" s="2"/>
      <c r="AM1350" s="2"/>
    </row>
    <row r="1351" spans="34:39" ht="12.75">
      <c r="AH1351" s="1"/>
      <c r="AI1351" s="2"/>
      <c r="AJ1351" s="2"/>
      <c r="AK1351" s="19"/>
      <c r="AL1351" s="2"/>
      <c r="AM1351" s="2"/>
    </row>
    <row r="1352" spans="34:39" ht="12.75">
      <c r="AH1352" s="1"/>
      <c r="AI1352" s="2"/>
      <c r="AJ1352" s="2"/>
      <c r="AK1352" s="19"/>
      <c r="AL1352" s="2"/>
      <c r="AM1352" s="2"/>
    </row>
    <row r="1353" spans="34:39" ht="12.75">
      <c r="AH1353" s="1"/>
      <c r="AI1353" s="2"/>
      <c r="AJ1353" s="2"/>
      <c r="AK1353" s="19"/>
      <c r="AL1353" s="2"/>
      <c r="AM1353" s="2"/>
    </row>
    <row r="1354" spans="34:39" ht="12.75">
      <c r="AH1354" s="1"/>
      <c r="AI1354" s="2"/>
      <c r="AJ1354" s="2"/>
      <c r="AK1354" s="19"/>
      <c r="AL1354" s="2"/>
      <c r="AM1354" s="2"/>
    </row>
    <row r="1355" spans="34:39" ht="12.75">
      <c r="AH1355" s="1"/>
      <c r="AI1355" s="2"/>
      <c r="AJ1355" s="2"/>
      <c r="AK1355" s="19"/>
      <c r="AL1355" s="2"/>
      <c r="AM1355" s="2"/>
    </row>
    <row r="1356" spans="34:39" ht="12.75">
      <c r="AH1356" s="1"/>
      <c r="AI1356" s="2"/>
      <c r="AJ1356" s="2"/>
      <c r="AK1356" s="19"/>
      <c r="AL1356" s="2"/>
      <c r="AM1356" s="2"/>
    </row>
    <row r="1357" spans="34:39" ht="12.75">
      <c r="AH1357" s="1"/>
      <c r="AI1357" s="2"/>
      <c r="AJ1357" s="2"/>
      <c r="AK1357" s="19"/>
      <c r="AL1357" s="2"/>
      <c r="AM1357" s="2"/>
    </row>
    <row r="1358" spans="34:39" ht="12.75">
      <c r="AH1358" s="1"/>
      <c r="AI1358" s="2"/>
      <c r="AJ1358" s="2"/>
      <c r="AK1358" s="19"/>
      <c r="AL1358" s="2"/>
      <c r="AM1358" s="2"/>
    </row>
    <row r="1359" spans="34:39" ht="12.75">
      <c r="AH1359" s="1"/>
      <c r="AI1359" s="2"/>
      <c r="AJ1359" s="2"/>
      <c r="AK1359" s="19"/>
      <c r="AL1359" s="2"/>
      <c r="AM1359" s="2"/>
    </row>
    <row r="1360" spans="34:39" ht="12.75">
      <c r="AH1360" s="1"/>
      <c r="AI1360" s="2"/>
      <c r="AJ1360" s="2"/>
      <c r="AK1360" s="19"/>
      <c r="AL1360" s="2"/>
      <c r="AM1360" s="2"/>
    </row>
    <row r="1361" spans="34:39" ht="12.75">
      <c r="AH1361" s="1"/>
      <c r="AI1361" s="2"/>
      <c r="AJ1361" s="2"/>
      <c r="AK1361" s="19"/>
      <c r="AL1361" s="2"/>
      <c r="AM1361" s="2"/>
    </row>
    <row r="1362" spans="34:39" ht="12.75">
      <c r="AH1362" s="1"/>
      <c r="AI1362" s="2"/>
      <c r="AJ1362" s="2"/>
      <c r="AK1362" s="19"/>
      <c r="AL1362" s="2"/>
      <c r="AM1362" s="2"/>
    </row>
    <row r="1363" spans="34:39" ht="12.75">
      <c r="AH1363" s="1"/>
      <c r="AI1363" s="2"/>
      <c r="AJ1363" s="2"/>
      <c r="AK1363" s="19"/>
      <c r="AL1363" s="2"/>
      <c r="AM1363" s="2"/>
    </row>
    <row r="1364" spans="34:39" ht="12.75">
      <c r="AH1364" s="1"/>
      <c r="AI1364" s="2"/>
      <c r="AJ1364" s="2"/>
      <c r="AK1364" s="19"/>
      <c r="AL1364" s="2"/>
      <c r="AM1364" s="2"/>
    </row>
    <row r="1365" spans="34:39" ht="12.75">
      <c r="AH1365" s="1"/>
      <c r="AI1365" s="2"/>
      <c r="AJ1365" s="2"/>
      <c r="AK1365" s="19"/>
      <c r="AL1365" s="2"/>
      <c r="AM1365" s="2"/>
    </row>
    <row r="1366" spans="34:39" ht="12.75">
      <c r="AH1366" s="1"/>
      <c r="AI1366" s="2"/>
      <c r="AJ1366" s="2"/>
      <c r="AK1366" s="19"/>
      <c r="AL1366" s="2"/>
      <c r="AM1366" s="2"/>
    </row>
    <row r="1367" spans="34:39" ht="12.75">
      <c r="AH1367" s="1"/>
      <c r="AI1367" s="2"/>
      <c r="AJ1367" s="2"/>
      <c r="AK1367" s="19"/>
      <c r="AL1367" s="2"/>
      <c r="AM1367" s="2"/>
    </row>
    <row r="1368" spans="34:39" ht="12.75">
      <c r="AH1368" s="1"/>
      <c r="AI1368" s="2"/>
      <c r="AJ1368" s="2"/>
      <c r="AK1368" s="19"/>
      <c r="AL1368" s="2"/>
      <c r="AM1368" s="2"/>
    </row>
    <row r="1369" spans="34:39" ht="12.75">
      <c r="AH1369" s="1"/>
      <c r="AI1369" s="2"/>
      <c r="AJ1369" s="2"/>
      <c r="AK1369" s="19"/>
      <c r="AL1369" s="2"/>
      <c r="AM1369" s="2"/>
    </row>
    <row r="1370" spans="34:39" ht="12.75">
      <c r="AH1370" s="1"/>
      <c r="AI1370" s="2"/>
      <c r="AJ1370" s="2"/>
      <c r="AK1370" s="19"/>
      <c r="AL1370" s="2"/>
      <c r="AM1370" s="2"/>
    </row>
    <row r="1371" spans="34:39" ht="12.75">
      <c r="AH1371" s="1"/>
      <c r="AI1371" s="2"/>
      <c r="AJ1371" s="2"/>
      <c r="AK1371" s="19"/>
      <c r="AL1371" s="2"/>
      <c r="AM1371" s="2"/>
    </row>
    <row r="1372" spans="34:39" ht="12.75">
      <c r="AH1372" s="1"/>
      <c r="AI1372" s="2"/>
      <c r="AJ1372" s="2"/>
      <c r="AK1372" s="19"/>
      <c r="AL1372" s="2"/>
      <c r="AM1372" s="2"/>
    </row>
    <row r="1373" spans="34:39" ht="12.75">
      <c r="AH1373" s="1"/>
      <c r="AI1373" s="2"/>
      <c r="AJ1373" s="2"/>
      <c r="AK1373" s="19"/>
      <c r="AL1373" s="2"/>
      <c r="AM1373" s="2"/>
    </row>
    <row r="1374" spans="34:39" ht="12.75">
      <c r="AH1374" s="1"/>
      <c r="AI1374" s="2"/>
      <c r="AJ1374" s="2"/>
      <c r="AK1374" s="19"/>
      <c r="AL1374" s="2"/>
      <c r="AM1374" s="2"/>
    </row>
    <row r="1375" spans="34:39" ht="12.75">
      <c r="AH1375" s="1"/>
      <c r="AI1375" s="2"/>
      <c r="AJ1375" s="2"/>
      <c r="AK1375" s="19"/>
      <c r="AL1375" s="2"/>
      <c r="AM1375" s="2"/>
    </row>
    <row r="1376" spans="34:39" ht="12.75">
      <c r="AH1376" s="1"/>
      <c r="AI1376" s="2"/>
      <c r="AJ1376" s="2"/>
      <c r="AK1376" s="19"/>
      <c r="AL1376" s="2"/>
      <c r="AM1376" s="2"/>
    </row>
    <row r="1377" spans="34:39" ht="12.75">
      <c r="AH1377" s="1"/>
      <c r="AI1377" s="2"/>
      <c r="AJ1377" s="2"/>
      <c r="AK1377" s="19"/>
      <c r="AL1377" s="2"/>
      <c r="AM1377" s="2"/>
    </row>
    <row r="1378" spans="34:39" ht="12.75">
      <c r="AH1378" s="1"/>
      <c r="AI1378" s="2"/>
      <c r="AJ1378" s="2"/>
      <c r="AK1378" s="19"/>
      <c r="AL1378" s="2"/>
      <c r="AM1378" s="2"/>
    </row>
    <row r="1379" spans="34:39" ht="12.75">
      <c r="AH1379" s="1"/>
      <c r="AI1379" s="2"/>
      <c r="AJ1379" s="2"/>
      <c r="AK1379" s="19"/>
      <c r="AL1379" s="2"/>
      <c r="AM1379" s="2"/>
    </row>
    <row r="1380" spans="34:39" ht="12.75">
      <c r="AH1380" s="1"/>
      <c r="AI1380" s="2"/>
      <c r="AJ1380" s="2"/>
      <c r="AK1380" s="19"/>
      <c r="AL1380" s="2"/>
      <c r="AM1380" s="2"/>
    </row>
    <row r="1381" spans="34:39" ht="12.75">
      <c r="AH1381" s="1"/>
      <c r="AI1381" s="2"/>
      <c r="AJ1381" s="2"/>
      <c r="AK1381" s="19"/>
      <c r="AL1381" s="2"/>
      <c r="AM1381" s="2"/>
    </row>
    <row r="1382" spans="34:39" ht="12.75">
      <c r="AH1382" s="1"/>
      <c r="AI1382" s="2"/>
      <c r="AJ1382" s="2"/>
      <c r="AK1382" s="19"/>
      <c r="AL1382" s="2"/>
      <c r="AM1382" s="2"/>
    </row>
    <row r="1383" spans="34:39" ht="12.75">
      <c r="AH1383" s="1"/>
      <c r="AI1383" s="2"/>
      <c r="AJ1383" s="2"/>
      <c r="AK1383" s="19"/>
      <c r="AL1383" s="2"/>
      <c r="AM1383" s="2"/>
    </row>
    <row r="1384" spans="34:39" ht="12.75">
      <c r="AH1384" s="1"/>
      <c r="AI1384" s="2"/>
      <c r="AJ1384" s="2"/>
      <c r="AK1384" s="19"/>
      <c r="AL1384" s="2"/>
      <c r="AM1384" s="2"/>
    </row>
    <row r="1385" spans="34:39" ht="12.75">
      <c r="AH1385" s="1"/>
      <c r="AI1385" s="2"/>
      <c r="AJ1385" s="2"/>
      <c r="AK1385" s="19"/>
      <c r="AL1385" s="2"/>
      <c r="AM1385" s="2"/>
    </row>
    <row r="1386" spans="34:39" ht="12.75">
      <c r="AH1386" s="1"/>
      <c r="AI1386" s="2"/>
      <c r="AJ1386" s="2"/>
      <c r="AK1386" s="19"/>
      <c r="AL1386" s="2"/>
      <c r="AM1386" s="2"/>
    </row>
    <row r="1387" spans="34:39" ht="12.75">
      <c r="AH1387" s="1"/>
      <c r="AI1387" s="2"/>
      <c r="AJ1387" s="2"/>
      <c r="AK1387" s="19"/>
      <c r="AL1387" s="2"/>
      <c r="AM1387" s="2"/>
    </row>
    <row r="1388" spans="34:39" ht="12.75">
      <c r="AH1388" s="1"/>
      <c r="AI1388" s="2"/>
      <c r="AJ1388" s="2"/>
      <c r="AK1388" s="19"/>
      <c r="AL1388" s="2"/>
      <c r="AM1388" s="2"/>
    </row>
    <row r="1389" spans="34:39" ht="12.75">
      <c r="AH1389" s="1"/>
      <c r="AI1389" s="2"/>
      <c r="AJ1389" s="2"/>
      <c r="AK1389" s="19"/>
      <c r="AL1389" s="2"/>
      <c r="AM1389" s="2"/>
    </row>
    <row r="1390" spans="34:39" ht="12.75">
      <c r="AH1390" s="1"/>
      <c r="AI1390" s="2"/>
      <c r="AJ1390" s="2"/>
      <c r="AK1390" s="19"/>
      <c r="AL1390" s="2"/>
      <c r="AM1390" s="2"/>
    </row>
    <row r="1391" spans="34:39" ht="12.75">
      <c r="AH1391" s="1"/>
      <c r="AI1391" s="2"/>
      <c r="AJ1391" s="2"/>
      <c r="AK1391" s="19"/>
      <c r="AL1391" s="2"/>
      <c r="AM1391" s="2"/>
    </row>
    <row r="1392" spans="34:39" ht="12.75">
      <c r="AH1392" s="1"/>
      <c r="AI1392" s="2"/>
      <c r="AJ1392" s="2"/>
      <c r="AK1392" s="19"/>
      <c r="AL1392" s="2"/>
      <c r="AM1392" s="2"/>
    </row>
    <row r="1393" spans="34:39" ht="12.75">
      <c r="AH1393" s="1"/>
      <c r="AI1393" s="2"/>
      <c r="AJ1393" s="2"/>
      <c r="AK1393" s="19"/>
      <c r="AL1393" s="2"/>
      <c r="AM1393" s="2"/>
    </row>
    <row r="1394" spans="34:39" ht="12.75">
      <c r="AH1394" s="1"/>
      <c r="AI1394" s="2"/>
      <c r="AJ1394" s="2"/>
      <c r="AK1394" s="19"/>
      <c r="AL1394" s="2"/>
      <c r="AM1394" s="2"/>
    </row>
    <row r="1395" spans="34:39" ht="12.75">
      <c r="AH1395" s="1"/>
      <c r="AI1395" s="2"/>
      <c r="AJ1395" s="2"/>
      <c r="AK1395" s="19"/>
      <c r="AL1395" s="2"/>
      <c r="AM1395" s="2"/>
    </row>
    <row r="1396" spans="34:39" ht="12.75">
      <c r="AH1396" s="1"/>
      <c r="AI1396" s="2"/>
      <c r="AJ1396" s="2"/>
      <c r="AK1396" s="19"/>
      <c r="AL1396" s="2"/>
      <c r="AM1396" s="2"/>
    </row>
    <row r="1397" spans="34:39" ht="12.75">
      <c r="AH1397" s="1"/>
      <c r="AI1397" s="2"/>
      <c r="AJ1397" s="2"/>
      <c r="AK1397" s="19"/>
      <c r="AL1397" s="2"/>
      <c r="AM1397" s="2"/>
    </row>
    <row r="1398" spans="34:39" ht="12.75">
      <c r="AH1398" s="1"/>
      <c r="AI1398" s="2"/>
      <c r="AJ1398" s="2"/>
      <c r="AK1398" s="19"/>
      <c r="AL1398" s="2"/>
      <c r="AM1398" s="2"/>
    </row>
    <row r="1399" spans="34:39" ht="12.75">
      <c r="AH1399" s="1"/>
      <c r="AI1399" s="2"/>
      <c r="AJ1399" s="2"/>
      <c r="AK1399" s="19"/>
      <c r="AL1399" s="2"/>
      <c r="AM1399" s="2"/>
    </row>
    <row r="1400" spans="34:39" ht="12.75">
      <c r="AH1400" s="1"/>
      <c r="AI1400" s="2"/>
      <c r="AJ1400" s="2"/>
      <c r="AK1400" s="19"/>
      <c r="AL1400" s="2"/>
      <c r="AM1400" s="2"/>
    </row>
    <row r="1401" spans="34:39" ht="12.75">
      <c r="AH1401" s="1"/>
      <c r="AI1401" s="2"/>
      <c r="AJ1401" s="2"/>
      <c r="AK1401" s="19"/>
      <c r="AL1401" s="2"/>
      <c r="AM1401" s="2"/>
    </row>
    <row r="1402" spans="34:39" ht="12.75">
      <c r="AH1402" s="1"/>
      <c r="AI1402" s="2"/>
      <c r="AJ1402" s="2"/>
      <c r="AK1402" s="19"/>
      <c r="AL1402" s="2"/>
      <c r="AM1402" s="2"/>
    </row>
    <row r="1403" spans="34:39" ht="12.75">
      <c r="AH1403" s="1"/>
      <c r="AI1403" s="2"/>
      <c r="AJ1403" s="2"/>
      <c r="AK1403" s="19"/>
      <c r="AL1403" s="2"/>
      <c r="AM1403" s="2"/>
    </row>
    <row r="1404" spans="34:39" ht="12.75">
      <c r="AH1404" s="1"/>
      <c r="AI1404" s="2"/>
      <c r="AJ1404" s="2"/>
      <c r="AK1404" s="19"/>
      <c r="AL1404" s="2"/>
      <c r="AM1404" s="2"/>
    </row>
    <row r="1405" spans="34:39" ht="12.75">
      <c r="AH1405" s="1"/>
      <c r="AI1405" s="2"/>
      <c r="AJ1405" s="2"/>
      <c r="AK1405" s="19"/>
      <c r="AL1405" s="2"/>
      <c r="AM1405" s="2"/>
    </row>
    <row r="1406" spans="34:39" ht="12.75">
      <c r="AH1406" s="1"/>
      <c r="AI1406" s="2"/>
      <c r="AJ1406" s="2"/>
      <c r="AK1406" s="19"/>
      <c r="AL1406" s="2"/>
      <c r="AM1406" s="2"/>
    </row>
    <row r="1407" spans="34:39" ht="12.75">
      <c r="AH1407" s="1"/>
      <c r="AI1407" s="2"/>
      <c r="AJ1407" s="2"/>
      <c r="AK1407" s="19"/>
      <c r="AL1407" s="2"/>
      <c r="AM1407" s="2"/>
    </row>
    <row r="1408" spans="34:39" ht="12.75">
      <c r="AH1408" s="1"/>
      <c r="AI1408" s="2"/>
      <c r="AJ1408" s="2"/>
      <c r="AK1408" s="19"/>
      <c r="AL1408" s="2"/>
      <c r="AM1408" s="2"/>
    </row>
    <row r="1409" spans="34:39" ht="12.75">
      <c r="AH1409" s="1"/>
      <c r="AI1409" s="2"/>
      <c r="AJ1409" s="2"/>
      <c r="AK1409" s="19"/>
      <c r="AL1409" s="2"/>
      <c r="AM1409" s="2"/>
    </row>
    <row r="1410" spans="34:39" ht="12.75">
      <c r="AH1410" s="1"/>
      <c r="AI1410" s="2"/>
      <c r="AJ1410" s="2"/>
      <c r="AK1410" s="19"/>
      <c r="AL1410" s="2"/>
      <c r="AM1410" s="2"/>
    </row>
    <row r="1411" spans="34:39" ht="12.75">
      <c r="AH1411" s="1"/>
      <c r="AI1411" s="2"/>
      <c r="AJ1411" s="2"/>
      <c r="AK1411" s="19"/>
      <c r="AL1411" s="2"/>
      <c r="AM1411" s="2"/>
    </row>
    <row r="1412" spans="34:39" ht="12.75">
      <c r="AH1412" s="1"/>
      <c r="AI1412" s="2"/>
      <c r="AJ1412" s="2"/>
      <c r="AK1412" s="19"/>
      <c r="AL1412" s="2"/>
      <c r="AM1412" s="2"/>
    </row>
    <row r="1413" spans="34:39" ht="12.75">
      <c r="AH1413" s="1"/>
      <c r="AI1413" s="2"/>
      <c r="AJ1413" s="2"/>
      <c r="AK1413" s="19"/>
      <c r="AL1413" s="2"/>
      <c r="AM1413" s="2"/>
    </row>
    <row r="1414" spans="34:39" ht="12.75">
      <c r="AH1414" s="1"/>
      <c r="AI1414" s="2"/>
      <c r="AJ1414" s="2"/>
      <c r="AK1414" s="19"/>
      <c r="AL1414" s="2"/>
      <c r="AM1414" s="2"/>
    </row>
    <row r="1415" spans="34:39" ht="12.75">
      <c r="AH1415" s="1"/>
      <c r="AI1415" s="2"/>
      <c r="AJ1415" s="2"/>
      <c r="AK1415" s="19"/>
      <c r="AL1415" s="2"/>
      <c r="AM1415" s="2"/>
    </row>
    <row r="1416" spans="34:39" ht="12.75">
      <c r="AH1416" s="1"/>
      <c r="AI1416" s="2"/>
      <c r="AJ1416" s="2"/>
      <c r="AK1416" s="19"/>
      <c r="AL1416" s="2"/>
      <c r="AM1416" s="2"/>
    </row>
    <row r="1417" spans="34:39" ht="12.75">
      <c r="AH1417" s="1"/>
      <c r="AI1417" s="2"/>
      <c r="AJ1417" s="2"/>
      <c r="AK1417" s="19"/>
      <c r="AL1417" s="2"/>
      <c r="AM1417" s="2"/>
    </row>
    <row r="1418" spans="34:39" ht="12.75">
      <c r="AH1418" s="1"/>
      <c r="AI1418" s="2"/>
      <c r="AJ1418" s="2"/>
      <c r="AK1418" s="19"/>
      <c r="AL1418" s="2"/>
      <c r="AM1418" s="2"/>
    </row>
    <row r="1419" spans="34:39" ht="12.75">
      <c r="AH1419" s="1"/>
      <c r="AI1419" s="2"/>
      <c r="AJ1419" s="2"/>
      <c r="AK1419" s="19"/>
      <c r="AL1419" s="2"/>
      <c r="AM1419" s="2"/>
    </row>
    <row r="1420" spans="34:39" ht="12.75">
      <c r="AH1420" s="1"/>
      <c r="AI1420" s="2"/>
      <c r="AJ1420" s="2"/>
      <c r="AK1420" s="19"/>
      <c r="AL1420" s="2"/>
      <c r="AM1420" s="2"/>
    </row>
    <row r="1421" spans="34:39" ht="12.75">
      <c r="AH1421" s="1"/>
      <c r="AI1421" s="2"/>
      <c r="AJ1421" s="2"/>
      <c r="AK1421" s="19"/>
      <c r="AL1421" s="2"/>
      <c r="AM1421" s="2"/>
    </row>
    <row r="1422" spans="34:39" ht="12.75">
      <c r="AH1422" s="1"/>
      <c r="AI1422" s="2"/>
      <c r="AJ1422" s="2"/>
      <c r="AK1422" s="19"/>
      <c r="AL1422" s="2"/>
      <c r="AM1422" s="2"/>
    </row>
    <row r="1423" spans="34:39" ht="12.75">
      <c r="AH1423" s="1"/>
      <c r="AI1423" s="2"/>
      <c r="AJ1423" s="2"/>
      <c r="AK1423" s="19"/>
      <c r="AL1423" s="2"/>
      <c r="AM1423" s="2"/>
    </row>
    <row r="1424" spans="34:39" ht="12.75">
      <c r="AH1424" s="1"/>
      <c r="AI1424" s="2"/>
      <c r="AJ1424" s="2"/>
      <c r="AK1424" s="19"/>
      <c r="AL1424" s="2"/>
      <c r="AM1424" s="2"/>
    </row>
    <row r="1425" spans="34:39" ht="12.75">
      <c r="AH1425" s="1"/>
      <c r="AI1425" s="2"/>
      <c r="AJ1425" s="2"/>
      <c r="AK1425" s="19"/>
      <c r="AL1425" s="2"/>
      <c r="AM1425" s="2"/>
    </row>
    <row r="1426" spans="34:39" ht="12.75">
      <c r="AH1426" s="1"/>
      <c r="AI1426" s="2"/>
      <c r="AJ1426" s="2"/>
      <c r="AK1426" s="19"/>
      <c r="AL1426" s="2"/>
      <c r="AM1426" s="2"/>
    </row>
    <row r="1427" spans="34:39" ht="12.75">
      <c r="AH1427" s="1"/>
      <c r="AI1427" s="2"/>
      <c r="AJ1427" s="2"/>
      <c r="AK1427" s="19"/>
      <c r="AL1427" s="2"/>
      <c r="AM1427" s="2"/>
    </row>
    <row r="1428" spans="34:39" ht="12.75">
      <c r="AH1428" s="1"/>
      <c r="AI1428" s="2"/>
      <c r="AJ1428" s="2"/>
      <c r="AK1428" s="19"/>
      <c r="AL1428" s="2"/>
      <c r="AM1428" s="2"/>
    </row>
    <row r="1429" spans="34:39" ht="12.75">
      <c r="AH1429" s="1"/>
      <c r="AI1429" s="2"/>
      <c r="AJ1429" s="2"/>
      <c r="AK1429" s="19"/>
      <c r="AL1429" s="2"/>
      <c r="AM1429" s="2"/>
    </row>
    <row r="1430" spans="34:39" ht="12.75">
      <c r="AH1430" s="1"/>
      <c r="AI1430" s="2"/>
      <c r="AJ1430" s="2"/>
      <c r="AK1430" s="19"/>
      <c r="AL1430" s="2"/>
      <c r="AM1430" s="2"/>
    </row>
    <row r="1431" spans="34:39" ht="12.75">
      <c r="AH1431" s="1"/>
      <c r="AI1431" s="2"/>
      <c r="AJ1431" s="2"/>
      <c r="AK1431" s="19"/>
      <c r="AL1431" s="2"/>
      <c r="AM1431" s="2"/>
    </row>
    <row r="1432" spans="34:39" ht="12.75">
      <c r="AH1432" s="1"/>
      <c r="AI1432" s="2"/>
      <c r="AJ1432" s="2"/>
      <c r="AK1432" s="19"/>
      <c r="AL1432" s="2"/>
      <c r="AM1432" s="2"/>
    </row>
    <row r="1433" spans="34:39" ht="12.75">
      <c r="AH1433" s="1"/>
      <c r="AI1433" s="2"/>
      <c r="AJ1433" s="2"/>
      <c r="AK1433" s="19"/>
      <c r="AL1433" s="2"/>
      <c r="AM1433" s="2"/>
    </row>
    <row r="1434" spans="34:39" ht="12.75">
      <c r="AH1434" s="1"/>
      <c r="AI1434" s="2"/>
      <c r="AJ1434" s="2"/>
      <c r="AK1434" s="19"/>
      <c r="AL1434" s="2"/>
      <c r="AM1434" s="2"/>
    </row>
    <row r="1435" spans="34:39" ht="12.75">
      <c r="AH1435" s="1"/>
      <c r="AI1435" s="2"/>
      <c r="AJ1435" s="2"/>
      <c r="AK1435" s="19"/>
      <c r="AL1435" s="2"/>
      <c r="AM1435" s="2"/>
    </row>
    <row r="1436" spans="34:39" ht="12.75">
      <c r="AH1436" s="1"/>
      <c r="AI1436" s="2"/>
      <c r="AJ1436" s="2"/>
      <c r="AK1436" s="19"/>
      <c r="AL1436" s="2"/>
      <c r="AM1436" s="2"/>
    </row>
    <row r="1437" spans="34:39" ht="12.75">
      <c r="AH1437" s="1"/>
      <c r="AI1437" s="2"/>
      <c r="AJ1437" s="2"/>
      <c r="AK1437" s="19"/>
      <c r="AL1437" s="2"/>
      <c r="AM1437" s="2"/>
    </row>
    <row r="1438" spans="34:39" ht="12.75">
      <c r="AH1438" s="1"/>
      <c r="AI1438" s="2"/>
      <c r="AJ1438" s="2"/>
      <c r="AK1438" s="19"/>
      <c r="AL1438" s="2"/>
      <c r="AM1438" s="2"/>
    </row>
    <row r="1439" spans="34:39" ht="12.75">
      <c r="AH1439" s="1"/>
      <c r="AI1439" s="2"/>
      <c r="AJ1439" s="2"/>
      <c r="AK1439" s="19"/>
      <c r="AL1439" s="2"/>
      <c r="AM1439" s="2"/>
    </row>
    <row r="1440" spans="34:39" ht="12.75">
      <c r="AH1440" s="1"/>
      <c r="AI1440" s="2"/>
      <c r="AJ1440" s="2"/>
      <c r="AK1440" s="19"/>
      <c r="AL1440" s="2"/>
      <c r="AM1440" s="2"/>
    </row>
    <row r="1441" spans="34:39" ht="12.75">
      <c r="AH1441" s="1"/>
      <c r="AI1441" s="2"/>
      <c r="AJ1441" s="2"/>
      <c r="AK1441" s="19"/>
      <c r="AL1441" s="2"/>
      <c r="AM1441" s="2"/>
    </row>
    <row r="1442" spans="34:39" ht="12.75">
      <c r="AH1442" s="1"/>
      <c r="AI1442" s="2"/>
      <c r="AJ1442" s="2"/>
      <c r="AK1442" s="19"/>
      <c r="AL1442" s="2"/>
      <c r="AM1442" s="2"/>
    </row>
    <row r="1443" spans="34:39" ht="12.75">
      <c r="AH1443" s="1"/>
      <c r="AI1443" s="2"/>
      <c r="AJ1443" s="2"/>
      <c r="AK1443" s="19"/>
      <c r="AL1443" s="2"/>
      <c r="AM1443" s="2"/>
    </row>
    <row r="1444" spans="34:39" ht="12.75">
      <c r="AH1444" s="1"/>
      <c r="AI1444" s="2"/>
      <c r="AJ1444" s="2"/>
      <c r="AK1444" s="19"/>
      <c r="AL1444" s="2"/>
      <c r="AM1444" s="2"/>
    </row>
    <row r="1445" spans="34:39" ht="12.75">
      <c r="AH1445" s="1"/>
      <c r="AI1445" s="2"/>
      <c r="AJ1445" s="2"/>
      <c r="AK1445" s="19"/>
      <c r="AL1445" s="2"/>
      <c r="AM1445" s="2"/>
    </row>
    <row r="1446" spans="34:39" ht="12.75">
      <c r="AH1446" s="1"/>
      <c r="AI1446" s="2"/>
      <c r="AJ1446" s="2"/>
      <c r="AK1446" s="19"/>
      <c r="AL1446" s="2"/>
      <c r="AM1446" s="2"/>
    </row>
    <row r="1447" spans="34:39" ht="12.75">
      <c r="AH1447" s="1"/>
      <c r="AI1447" s="2"/>
      <c r="AJ1447" s="2"/>
      <c r="AK1447" s="19"/>
      <c r="AL1447" s="2"/>
      <c r="AM1447" s="2"/>
    </row>
    <row r="1448" spans="34:39" ht="12.75">
      <c r="AH1448" s="1"/>
      <c r="AI1448" s="2"/>
      <c r="AJ1448" s="2"/>
      <c r="AK1448" s="19"/>
      <c r="AL1448" s="2"/>
      <c r="AM1448" s="2"/>
    </row>
    <row r="1449" spans="34:39" ht="12.75">
      <c r="AH1449" s="1"/>
      <c r="AI1449" s="2"/>
      <c r="AJ1449" s="2"/>
      <c r="AK1449" s="19"/>
      <c r="AL1449" s="2"/>
      <c r="AM1449" s="2"/>
    </row>
    <row r="1450" spans="34:39" ht="12.75">
      <c r="AH1450" s="1"/>
      <c r="AI1450" s="2"/>
      <c r="AJ1450" s="2"/>
      <c r="AK1450" s="19"/>
      <c r="AL1450" s="2"/>
      <c r="AM1450" s="2"/>
    </row>
    <row r="1451" spans="34:39" ht="12.75">
      <c r="AH1451" s="1"/>
      <c r="AI1451" s="2"/>
      <c r="AJ1451" s="2"/>
      <c r="AK1451" s="19"/>
      <c r="AL1451" s="2"/>
      <c r="AM1451" s="2"/>
    </row>
    <row r="1452" spans="34:39" ht="12.75">
      <c r="AH1452" s="1"/>
      <c r="AI1452" s="2"/>
      <c r="AJ1452" s="2"/>
      <c r="AK1452" s="19"/>
      <c r="AL1452" s="2"/>
      <c r="AM1452" s="2"/>
    </row>
    <row r="1453" spans="34:39" ht="12.75">
      <c r="AH1453" s="1"/>
      <c r="AI1453" s="2"/>
      <c r="AJ1453" s="2"/>
      <c r="AK1453" s="19"/>
      <c r="AL1453" s="2"/>
      <c r="AM1453" s="2"/>
    </row>
    <row r="1454" spans="34:39" ht="12.75">
      <c r="AH1454" s="1"/>
      <c r="AI1454" s="2"/>
      <c r="AJ1454" s="2"/>
      <c r="AK1454" s="19"/>
      <c r="AL1454" s="2"/>
      <c r="AM1454" s="2"/>
    </row>
    <row r="1455" spans="34:39" ht="12.75">
      <c r="AH1455" s="1"/>
      <c r="AI1455" s="2"/>
      <c r="AJ1455" s="2"/>
      <c r="AK1455" s="19"/>
      <c r="AL1455" s="2"/>
      <c r="AM1455" s="2"/>
    </row>
    <row r="1456" spans="34:39" ht="12.75">
      <c r="AH1456" s="1"/>
      <c r="AI1456" s="2"/>
      <c r="AJ1456" s="2"/>
      <c r="AK1456" s="19"/>
      <c r="AL1456" s="2"/>
      <c r="AM1456" s="2"/>
    </row>
    <row r="1457" spans="34:39" ht="12.75">
      <c r="AH1457" s="1"/>
      <c r="AI1457" s="2"/>
      <c r="AJ1457" s="2"/>
      <c r="AK1457" s="19"/>
      <c r="AL1457" s="2"/>
      <c r="AM1457" s="2"/>
    </row>
    <row r="1458" spans="34:39" ht="12.75">
      <c r="AH1458" s="1"/>
      <c r="AI1458" s="2"/>
      <c r="AJ1458" s="2"/>
      <c r="AK1458" s="19"/>
      <c r="AL1458" s="2"/>
      <c r="AM1458" s="2"/>
    </row>
    <row r="1459" spans="34:39" ht="12.75">
      <c r="AH1459" s="1"/>
      <c r="AI1459" s="2"/>
      <c r="AJ1459" s="2"/>
      <c r="AK1459" s="19"/>
      <c r="AL1459" s="2"/>
      <c r="AM1459" s="2"/>
    </row>
    <row r="1460" spans="34:39" ht="12.75">
      <c r="AH1460" s="1"/>
      <c r="AI1460" s="2"/>
      <c r="AJ1460" s="2"/>
      <c r="AK1460" s="19"/>
      <c r="AL1460" s="2"/>
      <c r="AM1460" s="2"/>
    </row>
    <row r="1461" spans="34:39" ht="12.75">
      <c r="AH1461" s="1"/>
      <c r="AI1461" s="2"/>
      <c r="AJ1461" s="2"/>
      <c r="AK1461" s="19"/>
      <c r="AL1461" s="2"/>
      <c r="AM1461" s="2"/>
    </row>
    <row r="1462" spans="34:39" ht="12.75">
      <c r="AH1462" s="1"/>
      <c r="AI1462" s="2"/>
      <c r="AJ1462" s="2"/>
      <c r="AK1462" s="19"/>
      <c r="AL1462" s="2"/>
      <c r="AM1462" s="2"/>
    </row>
    <row r="1463" spans="34:39" ht="12.75">
      <c r="AH1463" s="1"/>
      <c r="AI1463" s="2"/>
      <c r="AJ1463" s="2"/>
      <c r="AK1463" s="19"/>
      <c r="AL1463" s="2"/>
      <c r="AM1463" s="2"/>
    </row>
    <row r="1464" spans="34:39" ht="12.75">
      <c r="AH1464" s="1"/>
      <c r="AI1464" s="2"/>
      <c r="AJ1464" s="2"/>
      <c r="AK1464" s="19"/>
      <c r="AL1464" s="2"/>
      <c r="AM1464" s="2"/>
    </row>
    <row r="1465" spans="34:39" ht="12.75">
      <c r="AH1465" s="1"/>
      <c r="AI1465" s="2"/>
      <c r="AJ1465" s="2"/>
      <c r="AK1465" s="19"/>
      <c r="AL1465" s="2"/>
      <c r="AM1465" s="2"/>
    </row>
    <row r="1466" spans="34:39" ht="12.75">
      <c r="AH1466" s="1"/>
      <c r="AI1466" s="2"/>
      <c r="AJ1466" s="2"/>
      <c r="AK1466" s="19"/>
      <c r="AL1466" s="2"/>
      <c r="AM1466" s="2"/>
    </row>
    <row r="1467" spans="34:39" ht="12.75">
      <c r="AH1467" s="1"/>
      <c r="AI1467" s="2"/>
      <c r="AJ1467" s="2"/>
      <c r="AK1467" s="19"/>
      <c r="AL1467" s="2"/>
      <c r="AM1467" s="2"/>
    </row>
    <row r="1468" spans="34:39" ht="12.75">
      <c r="AH1468" s="1"/>
      <c r="AI1468" s="2"/>
      <c r="AJ1468" s="2"/>
      <c r="AK1468" s="19"/>
      <c r="AL1468" s="2"/>
      <c r="AM1468" s="2"/>
    </row>
    <row r="1469" spans="34:39" ht="12.75">
      <c r="AH1469" s="1"/>
      <c r="AI1469" s="2"/>
      <c r="AJ1469" s="2"/>
      <c r="AK1469" s="19"/>
      <c r="AL1469" s="2"/>
      <c r="AM1469" s="2"/>
    </row>
    <row r="1470" spans="34:39" ht="12.75">
      <c r="AH1470" s="1"/>
      <c r="AI1470" s="2"/>
      <c r="AJ1470" s="2"/>
      <c r="AK1470" s="19"/>
      <c r="AL1470" s="2"/>
      <c r="AM1470" s="2"/>
    </row>
    <row r="1471" spans="34:39" ht="12.75">
      <c r="AH1471" s="1"/>
      <c r="AI1471" s="2"/>
      <c r="AJ1471" s="2"/>
      <c r="AK1471" s="19"/>
      <c r="AL1471" s="2"/>
      <c r="AM1471" s="2"/>
    </row>
    <row r="1472" spans="34:39" ht="12.75">
      <c r="AH1472" s="1"/>
      <c r="AI1472" s="2"/>
      <c r="AJ1472" s="2"/>
      <c r="AK1472" s="19"/>
      <c r="AL1472" s="2"/>
      <c r="AM1472" s="2"/>
    </row>
    <row r="1473" spans="34:39" ht="12.75">
      <c r="AH1473" s="1"/>
      <c r="AI1473" s="2"/>
      <c r="AJ1473" s="2"/>
      <c r="AK1473" s="19"/>
      <c r="AL1473" s="2"/>
      <c r="AM1473" s="2"/>
    </row>
    <row r="1474" spans="34:39" ht="12.75">
      <c r="AH1474" s="1"/>
      <c r="AI1474" s="2"/>
      <c r="AJ1474" s="2"/>
      <c r="AK1474" s="19"/>
      <c r="AL1474" s="2"/>
      <c r="AM1474" s="2"/>
    </row>
    <row r="1475" spans="34:39" ht="12.75">
      <c r="AH1475" s="1"/>
      <c r="AI1475" s="2"/>
      <c r="AJ1475" s="2"/>
      <c r="AK1475" s="19"/>
      <c r="AL1475" s="2"/>
      <c r="AM1475" s="2"/>
    </row>
    <row r="1476" spans="34:39" ht="12.75">
      <c r="AH1476" s="1"/>
      <c r="AI1476" s="2"/>
      <c r="AJ1476" s="2"/>
      <c r="AK1476" s="19"/>
      <c r="AL1476" s="2"/>
      <c r="AM1476" s="2"/>
    </row>
    <row r="1477" spans="34:39" ht="12.75">
      <c r="AH1477" s="1"/>
      <c r="AI1477" s="2"/>
      <c r="AJ1477" s="2"/>
      <c r="AK1477" s="19"/>
      <c r="AL1477" s="2"/>
      <c r="AM1477" s="2"/>
    </row>
    <row r="1478" spans="34:39" ht="12.75">
      <c r="AH1478" s="1"/>
      <c r="AI1478" s="2"/>
      <c r="AJ1478" s="2"/>
      <c r="AK1478" s="19"/>
      <c r="AL1478" s="2"/>
      <c r="AM1478" s="2"/>
    </row>
    <row r="1479" spans="34:39" ht="12.75">
      <c r="AH1479" s="1"/>
      <c r="AI1479" s="2"/>
      <c r="AJ1479" s="2"/>
      <c r="AK1479" s="19"/>
      <c r="AL1479" s="2"/>
      <c r="AM1479" s="2"/>
    </row>
    <row r="1480" spans="34:39" ht="12.75">
      <c r="AH1480" s="1"/>
      <c r="AI1480" s="2"/>
      <c r="AJ1480" s="2"/>
      <c r="AK1480" s="19"/>
      <c r="AL1480" s="2"/>
      <c r="AM1480" s="2"/>
    </row>
    <row r="1481" spans="34:39" ht="12.75">
      <c r="AH1481" s="1"/>
      <c r="AI1481" s="2"/>
      <c r="AJ1481" s="2"/>
      <c r="AK1481" s="19"/>
      <c r="AL1481" s="2"/>
      <c r="AM1481" s="2"/>
    </row>
    <row r="1482" spans="34:39" ht="12.75">
      <c r="AH1482" s="1"/>
      <c r="AI1482" s="2"/>
      <c r="AJ1482" s="2"/>
      <c r="AK1482" s="19"/>
      <c r="AL1482" s="2"/>
      <c r="AM1482" s="2"/>
    </row>
    <row r="1483" spans="34:39" ht="12.75">
      <c r="AH1483" s="1"/>
      <c r="AI1483" s="2"/>
      <c r="AJ1483" s="2"/>
      <c r="AK1483" s="19"/>
      <c r="AL1483" s="2"/>
      <c r="AM1483" s="2"/>
    </row>
    <row r="1484" spans="34:39" ht="12.75">
      <c r="AH1484" s="1"/>
      <c r="AI1484" s="2"/>
      <c r="AJ1484" s="2"/>
      <c r="AK1484" s="19"/>
      <c r="AL1484" s="2"/>
      <c r="AM1484" s="2"/>
    </row>
    <row r="1485" spans="34:39" ht="12.75">
      <c r="AH1485" s="1"/>
      <c r="AI1485" s="2"/>
      <c r="AJ1485" s="2"/>
      <c r="AK1485" s="19"/>
      <c r="AL1485" s="2"/>
      <c r="AM1485" s="2"/>
    </row>
    <row r="1486" spans="34:39" ht="12.75">
      <c r="AH1486" s="1"/>
      <c r="AI1486" s="2"/>
      <c r="AJ1486" s="2"/>
      <c r="AK1486" s="19"/>
      <c r="AL1486" s="2"/>
      <c r="AM1486" s="2"/>
    </row>
    <row r="1487" spans="34:39" ht="12.75">
      <c r="AH1487" s="1"/>
      <c r="AI1487" s="2"/>
      <c r="AJ1487" s="2"/>
      <c r="AK1487" s="19"/>
      <c r="AL1487" s="2"/>
      <c r="AM1487" s="2"/>
    </row>
    <row r="1488" spans="34:39" ht="12.75">
      <c r="AH1488" s="1"/>
      <c r="AI1488" s="2"/>
      <c r="AJ1488" s="2"/>
      <c r="AK1488" s="19"/>
      <c r="AL1488" s="2"/>
      <c r="AM1488" s="2"/>
    </row>
    <row r="1489" spans="34:39" ht="12.75">
      <c r="AH1489" s="1"/>
      <c r="AI1489" s="2"/>
      <c r="AJ1489" s="2"/>
      <c r="AK1489" s="19"/>
      <c r="AL1489" s="2"/>
      <c r="AM1489" s="2"/>
    </row>
    <row r="1490" spans="34:39" ht="12.75">
      <c r="AH1490" s="1"/>
      <c r="AI1490" s="2"/>
      <c r="AJ1490" s="2"/>
      <c r="AK1490" s="19"/>
      <c r="AL1490" s="2"/>
      <c r="AM1490" s="2"/>
    </row>
    <row r="1491" spans="34:39" ht="12.75">
      <c r="AH1491" s="1"/>
      <c r="AI1491" s="2"/>
      <c r="AJ1491" s="2"/>
      <c r="AK1491" s="19"/>
      <c r="AL1491" s="2"/>
      <c r="AM1491" s="2"/>
    </row>
    <row r="1492" spans="34:39" ht="12.75">
      <c r="AH1492" s="1"/>
      <c r="AI1492" s="2"/>
      <c r="AJ1492" s="2"/>
      <c r="AK1492" s="19"/>
      <c r="AL1492" s="2"/>
      <c r="AM1492" s="2"/>
    </row>
    <row r="1493" spans="34:39" ht="12.75">
      <c r="AH1493" s="1"/>
      <c r="AI1493" s="2"/>
      <c r="AJ1493" s="2"/>
      <c r="AK1493" s="19"/>
      <c r="AL1493" s="2"/>
      <c r="AM1493" s="2"/>
    </row>
    <row r="1494" spans="34:39" ht="12.75">
      <c r="AH1494" s="1"/>
      <c r="AI1494" s="2"/>
      <c r="AJ1494" s="2"/>
      <c r="AK1494" s="19"/>
      <c r="AL1494" s="2"/>
      <c r="AM1494" s="2"/>
    </row>
    <row r="1495" spans="34:39" ht="12.75">
      <c r="AH1495" s="1"/>
      <c r="AI1495" s="2"/>
      <c r="AJ1495" s="2"/>
      <c r="AK1495" s="19"/>
      <c r="AL1495" s="2"/>
      <c r="AM1495" s="2"/>
    </row>
    <row r="1496" spans="34:39" ht="12.75">
      <c r="AH1496" s="1"/>
      <c r="AI1496" s="2"/>
      <c r="AJ1496" s="2"/>
      <c r="AK1496" s="19"/>
      <c r="AL1496" s="2"/>
      <c r="AM1496" s="2"/>
    </row>
    <row r="1497" spans="34:39" ht="12.75">
      <c r="AH1497" s="1"/>
      <c r="AI1497" s="2"/>
      <c r="AJ1497" s="2"/>
      <c r="AK1497" s="19"/>
      <c r="AL1497" s="2"/>
      <c r="AM1497" s="2"/>
    </row>
    <row r="1498" spans="34:39" ht="12.75">
      <c r="AH1498" s="1"/>
      <c r="AI1498" s="2"/>
      <c r="AJ1498" s="2"/>
      <c r="AK1498" s="19"/>
      <c r="AL1498" s="2"/>
      <c r="AM1498" s="2"/>
    </row>
    <row r="1499" spans="34:39" ht="12.75">
      <c r="AH1499" s="1"/>
      <c r="AI1499" s="2"/>
      <c r="AJ1499" s="2"/>
      <c r="AK1499" s="19"/>
      <c r="AL1499" s="2"/>
      <c r="AM1499" s="2"/>
    </row>
    <row r="1500" spans="34:39" ht="12.75">
      <c r="AH1500" s="1"/>
      <c r="AI1500" s="2"/>
      <c r="AJ1500" s="2"/>
      <c r="AK1500" s="19"/>
      <c r="AL1500" s="2"/>
      <c r="AM1500" s="2"/>
    </row>
    <row r="1501" spans="34:39" ht="12.75">
      <c r="AH1501" s="1"/>
      <c r="AI1501" s="2"/>
      <c r="AJ1501" s="2"/>
      <c r="AK1501" s="19"/>
      <c r="AL1501" s="2"/>
      <c r="AM1501" s="2"/>
    </row>
    <row r="1502" spans="34:39" ht="12.75">
      <c r="AH1502" s="1"/>
      <c r="AI1502" s="2"/>
      <c r="AJ1502" s="2"/>
      <c r="AK1502" s="19"/>
      <c r="AL1502" s="2"/>
      <c r="AM1502" s="2"/>
    </row>
    <row r="1503" spans="34:39" ht="12.75">
      <c r="AH1503" s="1"/>
      <c r="AI1503" s="2"/>
      <c r="AJ1503" s="2"/>
      <c r="AK1503" s="19"/>
      <c r="AL1503" s="2"/>
      <c r="AM1503" s="2"/>
    </row>
    <row r="1504" spans="34:39" ht="12.75">
      <c r="AH1504" s="1"/>
      <c r="AI1504" s="2"/>
      <c r="AJ1504" s="2"/>
      <c r="AK1504" s="19"/>
      <c r="AL1504" s="2"/>
      <c r="AM1504" s="2"/>
    </row>
    <row r="1505" spans="34:39" ht="12.75">
      <c r="AH1505" s="1"/>
      <c r="AI1505" s="2"/>
      <c r="AJ1505" s="2"/>
      <c r="AK1505" s="19"/>
      <c r="AL1505" s="2"/>
      <c r="AM1505" s="2"/>
    </row>
    <row r="1506" spans="34:39" ht="12.75">
      <c r="AH1506" s="1"/>
      <c r="AI1506" s="2"/>
      <c r="AJ1506" s="2"/>
      <c r="AK1506" s="19"/>
      <c r="AL1506" s="2"/>
      <c r="AM1506" s="2"/>
    </row>
    <row r="1507" spans="34:39" ht="12.75">
      <c r="AH1507" s="1"/>
      <c r="AI1507" s="2"/>
      <c r="AJ1507" s="2"/>
      <c r="AK1507" s="19"/>
      <c r="AL1507" s="2"/>
      <c r="AM1507" s="2"/>
    </row>
    <row r="1508" spans="34:39" ht="12.75">
      <c r="AH1508" s="1"/>
      <c r="AI1508" s="2"/>
      <c r="AJ1508" s="2"/>
      <c r="AK1508" s="19"/>
      <c r="AL1508" s="2"/>
      <c r="AM1508" s="2"/>
    </row>
    <row r="1509" spans="34:39" ht="12.75">
      <c r="AH1509" s="1"/>
      <c r="AI1509" s="2"/>
      <c r="AJ1509" s="2"/>
      <c r="AK1509" s="19"/>
      <c r="AL1509" s="2"/>
      <c r="AM1509" s="2"/>
    </row>
    <row r="1510" spans="34:39" ht="12.75">
      <c r="AH1510" s="1"/>
      <c r="AI1510" s="2"/>
      <c r="AJ1510" s="2"/>
      <c r="AK1510" s="19"/>
      <c r="AL1510" s="2"/>
      <c r="AM1510" s="2"/>
    </row>
    <row r="1511" spans="34:39" ht="12.75">
      <c r="AH1511" s="1"/>
      <c r="AI1511" s="2"/>
      <c r="AJ1511" s="2"/>
      <c r="AK1511" s="19"/>
      <c r="AL1511" s="2"/>
      <c r="AM1511" s="2"/>
    </row>
    <row r="1512" spans="34:39" ht="12.75">
      <c r="AH1512" s="1"/>
      <c r="AI1512" s="2"/>
      <c r="AJ1512" s="2"/>
      <c r="AK1512" s="19"/>
      <c r="AL1512" s="2"/>
      <c r="AM1512" s="2"/>
    </row>
    <row r="1513" spans="34:39" ht="12.75">
      <c r="AH1513" s="1"/>
      <c r="AI1513" s="2"/>
      <c r="AJ1513" s="2"/>
      <c r="AK1513" s="19"/>
      <c r="AL1513" s="2"/>
      <c r="AM1513" s="2"/>
    </row>
    <row r="1514" spans="34:39" ht="12.75">
      <c r="AH1514" s="1"/>
      <c r="AI1514" s="2"/>
      <c r="AJ1514" s="2"/>
      <c r="AK1514" s="19"/>
      <c r="AL1514" s="2"/>
      <c r="AM1514" s="2"/>
    </row>
    <row r="1515" spans="34:39" ht="12.75">
      <c r="AH1515" s="1"/>
      <c r="AI1515" s="2"/>
      <c r="AJ1515" s="2"/>
      <c r="AK1515" s="19"/>
      <c r="AL1515" s="2"/>
      <c r="AM1515" s="2"/>
    </row>
    <row r="1516" spans="34:39" ht="12.75">
      <c r="AH1516" s="1"/>
      <c r="AI1516" s="2"/>
      <c r="AJ1516" s="2"/>
      <c r="AK1516" s="19"/>
      <c r="AL1516" s="2"/>
      <c r="AM1516" s="2"/>
    </row>
    <row r="1517" spans="34:39" ht="12.75">
      <c r="AH1517" s="1"/>
      <c r="AI1517" s="2"/>
      <c r="AJ1517" s="2"/>
      <c r="AK1517" s="19"/>
      <c r="AL1517" s="2"/>
      <c r="AM1517" s="2"/>
    </row>
    <row r="1518" spans="34:39" ht="12.75">
      <c r="AH1518" s="1"/>
      <c r="AI1518" s="2"/>
      <c r="AJ1518" s="2"/>
      <c r="AK1518" s="19"/>
      <c r="AL1518" s="2"/>
      <c r="AM1518" s="2"/>
    </row>
    <row r="1519" spans="34:39" ht="12.75">
      <c r="AH1519" s="1"/>
      <c r="AI1519" s="2"/>
      <c r="AJ1519" s="2"/>
      <c r="AK1519" s="19"/>
      <c r="AL1519" s="2"/>
      <c r="AM1519" s="2"/>
    </row>
    <row r="1520" spans="34:39" ht="12.75">
      <c r="AH1520" s="1"/>
      <c r="AI1520" s="2"/>
      <c r="AJ1520" s="2"/>
      <c r="AK1520" s="19"/>
      <c r="AL1520" s="2"/>
      <c r="AM1520" s="2"/>
    </row>
    <row r="1521" spans="34:39" ht="12.75">
      <c r="AH1521" s="1"/>
      <c r="AI1521" s="2"/>
      <c r="AJ1521" s="2"/>
      <c r="AK1521" s="19"/>
      <c r="AL1521" s="2"/>
      <c r="AM1521" s="2"/>
    </row>
    <row r="1522" spans="34:39" ht="12.75">
      <c r="AH1522" s="1"/>
      <c r="AI1522" s="2"/>
      <c r="AJ1522" s="2"/>
      <c r="AK1522" s="19"/>
      <c r="AL1522" s="2"/>
      <c r="AM1522" s="2"/>
    </row>
    <row r="1523" spans="34:39" ht="12.75">
      <c r="AH1523" s="1"/>
      <c r="AI1523" s="2"/>
      <c r="AJ1523" s="2"/>
      <c r="AK1523" s="19"/>
      <c r="AL1523" s="2"/>
      <c r="AM1523" s="2"/>
    </row>
    <row r="1524" spans="34:39" ht="12.75">
      <c r="AH1524" s="1"/>
      <c r="AI1524" s="2"/>
      <c r="AJ1524" s="2"/>
      <c r="AK1524" s="19"/>
      <c r="AL1524" s="2"/>
      <c r="AM1524" s="2"/>
    </row>
    <row r="1525" spans="34:39" ht="12.75">
      <c r="AH1525" s="1"/>
      <c r="AI1525" s="2"/>
      <c r="AJ1525" s="2"/>
      <c r="AK1525" s="19"/>
      <c r="AL1525" s="2"/>
      <c r="AM1525" s="2"/>
    </row>
    <row r="1526" spans="34:39" ht="12.75">
      <c r="AH1526" s="1"/>
      <c r="AI1526" s="2"/>
      <c r="AJ1526" s="2"/>
      <c r="AK1526" s="19"/>
      <c r="AL1526" s="2"/>
      <c r="AM1526" s="2"/>
    </row>
    <row r="1527" spans="34:39" ht="12.75">
      <c r="AH1527" s="1"/>
      <c r="AI1527" s="2"/>
      <c r="AJ1527" s="2"/>
      <c r="AK1527" s="19"/>
      <c r="AL1527" s="2"/>
      <c r="AM1527" s="2"/>
    </row>
    <row r="1528" spans="34:39" ht="12.75">
      <c r="AH1528" s="1"/>
      <c r="AI1528" s="2"/>
      <c r="AJ1528" s="2"/>
      <c r="AK1528" s="19"/>
      <c r="AL1528" s="2"/>
      <c r="AM1528" s="2"/>
    </row>
    <row r="1529" spans="34:39" ht="12.75">
      <c r="AH1529" s="1"/>
      <c r="AI1529" s="2"/>
      <c r="AJ1529" s="2"/>
      <c r="AK1529" s="19"/>
      <c r="AL1529" s="2"/>
      <c r="AM1529" s="2"/>
    </row>
    <row r="1530" spans="34:39" ht="12.75">
      <c r="AH1530" s="1"/>
      <c r="AI1530" s="2"/>
      <c r="AJ1530" s="2"/>
      <c r="AK1530" s="19"/>
      <c r="AL1530" s="2"/>
      <c r="AM1530" s="2"/>
    </row>
    <row r="1531" spans="34:39" ht="12.75">
      <c r="AH1531" s="1"/>
      <c r="AI1531" s="2"/>
      <c r="AJ1531" s="2"/>
      <c r="AK1531" s="19"/>
      <c r="AL1531" s="2"/>
      <c r="AM1531" s="2"/>
    </row>
    <row r="1532" spans="34:39" ht="12.75">
      <c r="AH1532" s="1"/>
      <c r="AI1532" s="2"/>
      <c r="AJ1532" s="2"/>
      <c r="AK1532" s="19"/>
      <c r="AL1532" s="2"/>
      <c r="AM1532" s="2"/>
    </row>
    <row r="1533" spans="34:39" ht="12.75">
      <c r="AH1533" s="1"/>
      <c r="AI1533" s="2"/>
      <c r="AJ1533" s="2"/>
      <c r="AK1533" s="19"/>
      <c r="AL1533" s="2"/>
      <c r="AM1533" s="2"/>
    </row>
    <row r="1534" spans="34:39" ht="12.75">
      <c r="AH1534" s="1"/>
      <c r="AI1534" s="2"/>
      <c r="AJ1534" s="2"/>
      <c r="AK1534" s="19"/>
      <c r="AL1534" s="2"/>
      <c r="AM1534" s="2"/>
    </row>
    <row r="1535" spans="34:39" ht="12.75">
      <c r="AH1535" s="1"/>
      <c r="AI1535" s="2"/>
      <c r="AJ1535" s="2"/>
      <c r="AK1535" s="19"/>
      <c r="AL1535" s="2"/>
      <c r="AM1535" s="2"/>
    </row>
    <row r="1536" spans="34:39" ht="12.75">
      <c r="AH1536" s="1"/>
      <c r="AI1536" s="2"/>
      <c r="AJ1536" s="2"/>
      <c r="AK1536" s="19"/>
      <c r="AL1536" s="2"/>
      <c r="AM1536" s="2"/>
    </row>
    <row r="1537" spans="34:39" ht="12.75">
      <c r="AH1537" s="1"/>
      <c r="AI1537" s="2"/>
      <c r="AJ1537" s="2"/>
      <c r="AK1537" s="19"/>
      <c r="AL1537" s="2"/>
      <c r="AM1537" s="2"/>
    </row>
    <row r="1538" spans="34:39" ht="12.75">
      <c r="AH1538" s="1"/>
      <c r="AI1538" s="2"/>
      <c r="AJ1538" s="2"/>
      <c r="AK1538" s="19"/>
      <c r="AL1538" s="2"/>
      <c r="AM1538" s="2"/>
    </row>
    <row r="1539" spans="34:39" ht="12.75">
      <c r="AH1539" s="1"/>
      <c r="AI1539" s="2"/>
      <c r="AJ1539" s="2"/>
      <c r="AK1539" s="19"/>
      <c r="AL1539" s="2"/>
      <c r="AM1539" s="2"/>
    </row>
    <row r="1540" spans="34:39" ht="12.75">
      <c r="AH1540" s="1"/>
      <c r="AI1540" s="2"/>
      <c r="AJ1540" s="2"/>
      <c r="AK1540" s="19"/>
      <c r="AL1540" s="2"/>
      <c r="AM1540" s="2"/>
    </row>
    <row r="1541" spans="34:39" ht="12.75">
      <c r="AH1541" s="1"/>
      <c r="AI1541" s="2"/>
      <c r="AJ1541" s="2"/>
      <c r="AK1541" s="19"/>
      <c r="AL1541" s="2"/>
      <c r="AM1541" s="2"/>
    </row>
    <row r="1542" spans="34:39" ht="12.75">
      <c r="AH1542" s="1"/>
      <c r="AI1542" s="2"/>
      <c r="AJ1542" s="2"/>
      <c r="AK1542" s="19"/>
      <c r="AL1542" s="2"/>
      <c r="AM1542" s="2"/>
    </row>
    <row r="1543" spans="34:39" ht="12.75">
      <c r="AH1543" s="1"/>
      <c r="AI1543" s="2"/>
      <c r="AJ1543" s="2"/>
      <c r="AK1543" s="19"/>
      <c r="AL1543" s="2"/>
      <c r="AM1543" s="2"/>
    </row>
    <row r="1544" spans="34:39" ht="12.75">
      <c r="AH1544" s="1"/>
      <c r="AI1544" s="2"/>
      <c r="AJ1544" s="2"/>
      <c r="AK1544" s="19"/>
      <c r="AL1544" s="2"/>
      <c r="AM1544" s="2"/>
    </row>
    <row r="1545" spans="34:39" ht="12.75">
      <c r="AH1545" s="1"/>
      <c r="AI1545" s="2"/>
      <c r="AJ1545" s="2"/>
      <c r="AK1545" s="19"/>
      <c r="AL1545" s="2"/>
      <c r="AM1545" s="2"/>
    </row>
    <row r="1546" spans="34:39" ht="12.75">
      <c r="AH1546" s="1"/>
      <c r="AI1546" s="2"/>
      <c r="AJ1546" s="2"/>
      <c r="AK1546" s="19"/>
      <c r="AL1546" s="2"/>
      <c r="AM1546" s="2"/>
    </row>
    <row r="1547" spans="34:39" ht="12.75">
      <c r="AH1547" s="1"/>
      <c r="AI1547" s="2"/>
      <c r="AJ1547" s="2"/>
      <c r="AK1547" s="19"/>
      <c r="AL1547" s="2"/>
      <c r="AM1547" s="2"/>
    </row>
    <row r="1548" spans="34:39" ht="12.75">
      <c r="AH1548" s="1"/>
      <c r="AI1548" s="2"/>
      <c r="AJ1548" s="2"/>
      <c r="AK1548" s="19"/>
      <c r="AL1548" s="2"/>
      <c r="AM1548" s="2"/>
    </row>
    <row r="1549" spans="34:39" ht="12.75">
      <c r="AH1549" s="1"/>
      <c r="AI1549" s="2"/>
      <c r="AJ1549" s="2"/>
      <c r="AK1549" s="19"/>
      <c r="AL1549" s="2"/>
      <c r="AM1549" s="2"/>
    </row>
    <row r="1550" spans="34:39" ht="12.75">
      <c r="AH1550" s="1"/>
      <c r="AI1550" s="2"/>
      <c r="AJ1550" s="2"/>
      <c r="AK1550" s="19"/>
      <c r="AL1550" s="2"/>
      <c r="AM1550" s="2"/>
    </row>
    <row r="1551" spans="34:39" ht="12.75">
      <c r="AH1551" s="1"/>
      <c r="AI1551" s="2"/>
      <c r="AJ1551" s="2"/>
      <c r="AK1551" s="19"/>
      <c r="AL1551" s="2"/>
      <c r="AM1551" s="2"/>
    </row>
    <row r="1552" spans="34:39" ht="12.75">
      <c r="AH1552" s="1"/>
      <c r="AI1552" s="2"/>
      <c r="AJ1552" s="2"/>
      <c r="AK1552" s="19"/>
      <c r="AL1552" s="2"/>
      <c r="AM1552" s="2"/>
    </row>
    <row r="1553" spans="34:39" ht="12.75">
      <c r="AH1553" s="1"/>
      <c r="AI1553" s="2"/>
      <c r="AJ1553" s="2"/>
      <c r="AK1553" s="19"/>
      <c r="AL1553" s="2"/>
      <c r="AM1553" s="2"/>
    </row>
    <row r="1554" spans="34:39" ht="12.75">
      <c r="AH1554" s="1"/>
      <c r="AI1554" s="2"/>
      <c r="AJ1554" s="2"/>
      <c r="AK1554" s="19"/>
      <c r="AL1554" s="2"/>
      <c r="AM1554" s="2"/>
    </row>
    <row r="1555" spans="34:39" ht="12.75">
      <c r="AH1555" s="1"/>
      <c r="AI1555" s="2"/>
      <c r="AJ1555" s="2"/>
      <c r="AK1555" s="19"/>
      <c r="AL1555" s="2"/>
      <c r="AM1555" s="2"/>
    </row>
    <row r="1556" spans="34:39" ht="12.75">
      <c r="AH1556" s="1"/>
      <c r="AI1556" s="2"/>
      <c r="AJ1556" s="2"/>
      <c r="AK1556" s="19"/>
      <c r="AL1556" s="2"/>
      <c r="AM1556" s="2"/>
    </row>
    <row r="1557" spans="34:39" ht="12.75">
      <c r="AH1557" s="1"/>
      <c r="AI1557" s="2"/>
      <c r="AJ1557" s="2"/>
      <c r="AK1557" s="19"/>
      <c r="AL1557" s="2"/>
      <c r="AM1557" s="2"/>
    </row>
    <row r="1558" spans="34:39" ht="12.75">
      <c r="AH1558" s="1"/>
      <c r="AI1558" s="2"/>
      <c r="AJ1558" s="2"/>
      <c r="AK1558" s="19"/>
      <c r="AL1558" s="2"/>
      <c r="AM1558" s="2"/>
    </row>
    <row r="1559" spans="34:39" ht="12.75">
      <c r="AH1559" s="1"/>
      <c r="AI1559" s="2"/>
      <c r="AJ1559" s="2"/>
      <c r="AK1559" s="19"/>
      <c r="AL1559" s="2"/>
      <c r="AM1559" s="2"/>
    </row>
    <row r="1560" spans="34:39" ht="12.75">
      <c r="AH1560" s="1"/>
      <c r="AI1560" s="2"/>
      <c r="AJ1560" s="2"/>
      <c r="AK1560" s="19"/>
      <c r="AL1560" s="2"/>
      <c r="AM1560" s="2"/>
    </row>
    <row r="1561" spans="34:39" ht="12.75">
      <c r="AH1561" s="1"/>
      <c r="AI1561" s="2"/>
      <c r="AJ1561" s="2"/>
      <c r="AK1561" s="19"/>
      <c r="AL1561" s="2"/>
      <c r="AM1561" s="2"/>
    </row>
    <row r="1562" spans="34:39" ht="12.75">
      <c r="AH1562" s="1"/>
      <c r="AI1562" s="2"/>
      <c r="AJ1562" s="2"/>
      <c r="AK1562" s="19"/>
      <c r="AL1562" s="2"/>
      <c r="AM1562" s="2"/>
    </row>
    <row r="1563" spans="34:39" ht="12.75">
      <c r="AH1563" s="1"/>
      <c r="AI1563" s="2"/>
      <c r="AJ1563" s="2"/>
      <c r="AK1563" s="19"/>
      <c r="AL1563" s="2"/>
      <c r="AM1563" s="2"/>
    </row>
    <row r="1564" spans="34:39" ht="12.75">
      <c r="AH1564" s="1"/>
      <c r="AI1564" s="2"/>
      <c r="AJ1564" s="2"/>
      <c r="AK1564" s="19"/>
      <c r="AL1564" s="2"/>
      <c r="AM1564" s="2"/>
    </row>
    <row r="1565" spans="34:39" ht="12.75">
      <c r="AH1565" s="1"/>
      <c r="AI1565" s="2"/>
      <c r="AJ1565" s="2"/>
      <c r="AK1565" s="19"/>
      <c r="AL1565" s="2"/>
      <c r="AM1565" s="2"/>
    </row>
    <row r="1566" spans="34:39" ht="12.75">
      <c r="AH1566" s="1"/>
      <c r="AI1566" s="2"/>
      <c r="AJ1566" s="2"/>
      <c r="AK1566" s="19"/>
      <c r="AL1566" s="2"/>
      <c r="AM1566" s="2"/>
    </row>
    <row r="1567" spans="34:39" ht="12.75">
      <c r="AH1567" s="1"/>
      <c r="AI1567" s="2"/>
      <c r="AJ1567" s="2"/>
      <c r="AK1567" s="19"/>
      <c r="AL1567" s="2"/>
      <c r="AM1567" s="2"/>
    </row>
    <row r="1568" spans="34:39" ht="12.75">
      <c r="AH1568" s="1"/>
      <c r="AI1568" s="2"/>
      <c r="AJ1568" s="2"/>
      <c r="AK1568" s="19"/>
      <c r="AL1568" s="2"/>
      <c r="AM1568" s="2"/>
    </row>
    <row r="1569" spans="34:39" ht="12.75">
      <c r="AH1569" s="1"/>
      <c r="AI1569" s="2"/>
      <c r="AJ1569" s="2"/>
      <c r="AK1569" s="19"/>
      <c r="AL1569" s="2"/>
      <c r="AM1569" s="2"/>
    </row>
    <row r="1570" spans="34:39" ht="12.75">
      <c r="AH1570" s="1"/>
      <c r="AI1570" s="2"/>
      <c r="AJ1570" s="2"/>
      <c r="AK1570" s="19"/>
      <c r="AL1570" s="2"/>
      <c r="AM1570" s="2"/>
    </row>
    <row r="1571" spans="34:39" ht="12.75">
      <c r="AH1571" s="1"/>
      <c r="AI1571" s="2"/>
      <c r="AJ1571" s="2"/>
      <c r="AK1571" s="19"/>
      <c r="AL1571" s="2"/>
      <c r="AM1571" s="2"/>
    </row>
    <row r="1572" spans="34:39" ht="12.75">
      <c r="AH1572" s="1"/>
      <c r="AI1572" s="2"/>
      <c r="AJ1572" s="2"/>
      <c r="AK1572" s="19"/>
      <c r="AL1572" s="2"/>
      <c r="AM1572" s="2"/>
    </row>
    <row r="1573" spans="34:39" ht="12.75">
      <c r="AH1573" s="1"/>
      <c r="AI1573" s="2"/>
      <c r="AJ1573" s="2"/>
      <c r="AK1573" s="19"/>
      <c r="AL1573" s="2"/>
      <c r="AM1573" s="2"/>
    </row>
    <row r="1574" spans="34:39" ht="12.75">
      <c r="AH1574" s="1"/>
      <c r="AI1574" s="2"/>
      <c r="AJ1574" s="2"/>
      <c r="AK1574" s="19"/>
      <c r="AL1574" s="2"/>
      <c r="AM1574" s="2"/>
    </row>
    <row r="1575" spans="34:39" ht="12.75">
      <c r="AH1575" s="1"/>
      <c r="AI1575" s="2"/>
      <c r="AJ1575" s="2"/>
      <c r="AK1575" s="19"/>
      <c r="AL1575" s="2"/>
      <c r="AM1575" s="2"/>
    </row>
    <row r="1576" spans="34:39" ht="12.75">
      <c r="AH1576" s="1"/>
      <c r="AI1576" s="2"/>
      <c r="AJ1576" s="2"/>
      <c r="AK1576" s="19"/>
      <c r="AL1576" s="2"/>
      <c r="AM1576" s="2"/>
    </row>
    <row r="1577" spans="34:39" ht="12.75">
      <c r="AH1577" s="1"/>
      <c r="AI1577" s="2"/>
      <c r="AJ1577" s="2"/>
      <c r="AK1577" s="19"/>
      <c r="AL1577" s="2"/>
      <c r="AM1577" s="2"/>
    </row>
    <row r="1578" spans="34:39" ht="12.75">
      <c r="AH1578" s="1"/>
      <c r="AI1578" s="2"/>
      <c r="AJ1578" s="2"/>
      <c r="AK1578" s="19"/>
      <c r="AL1578" s="2"/>
      <c r="AM1578" s="2"/>
    </row>
    <row r="1579" spans="34:39" ht="12.75">
      <c r="AH1579" s="1"/>
      <c r="AI1579" s="2"/>
      <c r="AJ1579" s="2"/>
      <c r="AK1579" s="19"/>
      <c r="AL1579" s="2"/>
      <c r="AM1579" s="2"/>
    </row>
    <row r="1580" spans="34:39" ht="12.75">
      <c r="AH1580" s="1"/>
      <c r="AI1580" s="2"/>
      <c r="AJ1580" s="2"/>
      <c r="AK1580" s="19"/>
      <c r="AL1580" s="2"/>
      <c r="AM1580" s="2"/>
    </row>
    <row r="1581" spans="34:39" ht="12.75">
      <c r="AH1581" s="1"/>
      <c r="AI1581" s="2"/>
      <c r="AJ1581" s="2"/>
      <c r="AK1581" s="19"/>
      <c r="AL1581" s="2"/>
      <c r="AM1581" s="2"/>
    </row>
    <row r="1582" spans="34:39" ht="12.75">
      <c r="AH1582" s="1"/>
      <c r="AI1582" s="2"/>
      <c r="AJ1582" s="2"/>
      <c r="AK1582" s="19"/>
      <c r="AL1582" s="2"/>
      <c r="AM1582" s="2"/>
    </row>
    <row r="1583" spans="34:39" ht="12.75">
      <c r="AH1583" s="1"/>
      <c r="AI1583" s="2"/>
      <c r="AJ1583" s="2"/>
      <c r="AK1583" s="19"/>
      <c r="AL1583" s="2"/>
      <c r="AM1583" s="2"/>
    </row>
    <row r="1584" spans="34:39" ht="12.75">
      <c r="AH1584" s="1"/>
      <c r="AI1584" s="2"/>
      <c r="AJ1584" s="2"/>
      <c r="AK1584" s="19"/>
      <c r="AL1584" s="2"/>
      <c r="AM1584" s="2"/>
    </row>
    <row r="1585" spans="34:39" ht="12.75">
      <c r="AH1585" s="1"/>
      <c r="AI1585" s="2"/>
      <c r="AJ1585" s="2"/>
      <c r="AK1585" s="19"/>
      <c r="AL1585" s="2"/>
      <c r="AM1585" s="2"/>
    </row>
    <row r="1586" spans="34:39" ht="12.75">
      <c r="AH1586" s="1"/>
      <c r="AI1586" s="2"/>
      <c r="AJ1586" s="2"/>
      <c r="AK1586" s="19"/>
      <c r="AL1586" s="2"/>
      <c r="AM1586" s="2"/>
    </row>
    <row r="1587" spans="34:39" ht="12.75">
      <c r="AH1587" s="1"/>
      <c r="AI1587" s="2"/>
      <c r="AJ1587" s="2"/>
      <c r="AK1587" s="19"/>
      <c r="AL1587" s="2"/>
      <c r="AM1587" s="2"/>
    </row>
    <row r="1588" spans="34:39" ht="12.75">
      <c r="AH1588" s="1"/>
      <c r="AI1588" s="2"/>
      <c r="AJ1588" s="2"/>
      <c r="AK1588" s="19"/>
      <c r="AL1588" s="2"/>
      <c r="AM1588" s="2"/>
    </row>
    <row r="1589" spans="34:39" ht="12.75">
      <c r="AH1589" s="1"/>
      <c r="AI1589" s="2"/>
      <c r="AJ1589" s="2"/>
      <c r="AK1589" s="19"/>
      <c r="AL1589" s="2"/>
      <c r="AM1589" s="2"/>
    </row>
    <row r="1590" spans="34:39" ht="12.75">
      <c r="AH1590" s="1"/>
      <c r="AI1590" s="2"/>
      <c r="AJ1590" s="2"/>
      <c r="AK1590" s="19"/>
      <c r="AL1590" s="2"/>
      <c r="AM1590" s="2"/>
    </row>
    <row r="1591" spans="34:39" ht="12.75">
      <c r="AH1591" s="1"/>
      <c r="AI1591" s="2"/>
      <c r="AJ1591" s="2"/>
      <c r="AK1591" s="19"/>
      <c r="AL1591" s="2"/>
      <c r="AM1591" s="2"/>
    </row>
    <row r="1592" spans="34:39" ht="12.75">
      <c r="AH1592" s="1"/>
      <c r="AI1592" s="2"/>
      <c r="AJ1592" s="2"/>
      <c r="AK1592" s="19"/>
      <c r="AL1592" s="2"/>
      <c r="AM1592" s="2"/>
    </row>
    <row r="1593" spans="34:39" ht="12.75">
      <c r="AH1593" s="1"/>
      <c r="AI1593" s="2"/>
      <c r="AJ1593" s="2"/>
      <c r="AK1593" s="19"/>
      <c r="AL1593" s="2"/>
      <c r="AM1593" s="2"/>
    </row>
    <row r="1594" spans="34:39" ht="12.75">
      <c r="AH1594" s="1"/>
      <c r="AI1594" s="2"/>
      <c r="AJ1594" s="2"/>
      <c r="AK1594" s="19"/>
      <c r="AL1594" s="2"/>
      <c r="AM1594" s="2"/>
    </row>
    <row r="1595" spans="34:39" ht="12.75">
      <c r="AH1595" s="1"/>
      <c r="AI1595" s="2"/>
      <c r="AJ1595" s="2"/>
      <c r="AK1595" s="19"/>
      <c r="AL1595" s="2"/>
      <c r="AM1595" s="2"/>
    </row>
    <row r="1596" spans="34:39" ht="12.75">
      <c r="AH1596" s="1"/>
      <c r="AI1596" s="2"/>
      <c r="AJ1596" s="2"/>
      <c r="AK1596" s="19"/>
      <c r="AL1596" s="2"/>
      <c r="AM1596" s="2"/>
    </row>
    <row r="1597" spans="34:39" ht="12.75">
      <c r="AH1597" s="1"/>
      <c r="AI1597" s="2"/>
      <c r="AJ1597" s="2"/>
      <c r="AK1597" s="19"/>
      <c r="AL1597" s="2"/>
      <c r="AM1597" s="2"/>
    </row>
    <row r="1598" spans="34:39" ht="12.75">
      <c r="AH1598" s="1"/>
      <c r="AI1598" s="2"/>
      <c r="AJ1598" s="2"/>
      <c r="AK1598" s="19"/>
      <c r="AL1598" s="2"/>
      <c r="AM1598" s="2"/>
    </row>
    <row r="1599" spans="34:39" ht="12.75">
      <c r="AH1599" s="1"/>
      <c r="AI1599" s="2"/>
      <c r="AJ1599" s="2"/>
      <c r="AK1599" s="19"/>
      <c r="AL1599" s="2"/>
      <c r="AM1599" s="2"/>
    </row>
    <row r="1600" spans="34:39" ht="12.75">
      <c r="AH1600" s="1"/>
      <c r="AI1600" s="2"/>
      <c r="AJ1600" s="2"/>
      <c r="AK1600" s="19"/>
      <c r="AL1600" s="2"/>
      <c r="AM1600" s="2"/>
    </row>
    <row r="1601" spans="34:39" ht="12.75">
      <c r="AH1601" s="1"/>
      <c r="AI1601" s="2"/>
      <c r="AJ1601" s="2"/>
      <c r="AK1601" s="19"/>
      <c r="AL1601" s="2"/>
      <c r="AM1601" s="2"/>
    </row>
    <row r="1602" spans="34:39" ht="12.75">
      <c r="AH1602" s="1"/>
      <c r="AI1602" s="2"/>
      <c r="AJ1602" s="2"/>
      <c r="AK1602" s="19"/>
      <c r="AL1602" s="2"/>
      <c r="AM1602" s="2"/>
    </row>
    <row r="1603" spans="34:39" ht="12.75">
      <c r="AH1603" s="1"/>
      <c r="AI1603" s="2"/>
      <c r="AJ1603" s="2"/>
      <c r="AK1603" s="19"/>
      <c r="AL1603" s="2"/>
      <c r="AM1603" s="2"/>
    </row>
    <row r="1604" spans="34:39" ht="12.75">
      <c r="AH1604" s="1"/>
      <c r="AI1604" s="2"/>
      <c r="AJ1604" s="2"/>
      <c r="AK1604" s="19"/>
      <c r="AL1604" s="2"/>
      <c r="AM1604" s="2"/>
    </row>
    <row r="1605" spans="34:39" ht="12.75">
      <c r="AH1605" s="1"/>
      <c r="AI1605" s="2"/>
      <c r="AJ1605" s="2"/>
      <c r="AK1605" s="19"/>
      <c r="AL1605" s="2"/>
      <c r="AM1605" s="2"/>
    </row>
    <row r="1606" spans="34:39" ht="12.75">
      <c r="AH1606" s="1"/>
      <c r="AI1606" s="2"/>
      <c r="AJ1606" s="2"/>
      <c r="AK1606" s="19"/>
      <c r="AL1606" s="2"/>
      <c r="AM1606" s="2"/>
    </row>
    <row r="1607" spans="34:39" ht="12.75">
      <c r="AH1607" s="1"/>
      <c r="AI1607" s="2"/>
      <c r="AJ1607" s="2"/>
      <c r="AK1607" s="19"/>
      <c r="AL1607" s="2"/>
      <c r="AM1607" s="2"/>
    </row>
    <row r="1608" spans="34:39" ht="12.75">
      <c r="AH1608" s="1"/>
      <c r="AI1608" s="2"/>
      <c r="AJ1608" s="2"/>
      <c r="AK1608" s="19"/>
      <c r="AL1608" s="2"/>
      <c r="AM1608" s="2"/>
    </row>
    <row r="1609" spans="34:39" ht="12.75">
      <c r="AH1609" s="1"/>
      <c r="AI1609" s="2"/>
      <c r="AJ1609" s="2"/>
      <c r="AK1609" s="19"/>
      <c r="AL1609" s="2"/>
      <c r="AM1609" s="2"/>
    </row>
    <row r="1610" spans="34:39" ht="12.75">
      <c r="AH1610" s="1"/>
      <c r="AI1610" s="2"/>
      <c r="AJ1610" s="2"/>
      <c r="AK1610" s="19"/>
      <c r="AL1610" s="2"/>
      <c r="AM1610" s="2"/>
    </row>
    <row r="1611" spans="34:39" ht="12.75">
      <c r="AH1611" s="1"/>
      <c r="AI1611" s="2"/>
      <c r="AJ1611" s="2"/>
      <c r="AK1611" s="19"/>
      <c r="AL1611" s="2"/>
      <c r="AM1611" s="2"/>
    </row>
    <row r="1612" spans="34:39" ht="12.75">
      <c r="AH1612" s="1"/>
      <c r="AI1612" s="2"/>
      <c r="AJ1612" s="2"/>
      <c r="AK1612" s="19"/>
      <c r="AL1612" s="2"/>
      <c r="AM1612" s="2"/>
    </row>
    <row r="1613" spans="34:39" ht="12.75">
      <c r="AH1613" s="1"/>
      <c r="AI1613" s="2"/>
      <c r="AJ1613" s="2"/>
      <c r="AK1613" s="19"/>
      <c r="AL1613" s="2"/>
      <c r="AM1613" s="2"/>
    </row>
    <row r="1614" spans="34:39" ht="12.75">
      <c r="AH1614" s="1"/>
      <c r="AI1614" s="2"/>
      <c r="AJ1614" s="2"/>
      <c r="AK1614" s="19"/>
      <c r="AL1614" s="2"/>
      <c r="AM1614" s="2"/>
    </row>
    <row r="1615" spans="34:39" ht="12.75">
      <c r="AH1615" s="1"/>
      <c r="AI1615" s="2"/>
      <c r="AJ1615" s="2"/>
      <c r="AK1615" s="19"/>
      <c r="AL1615" s="2"/>
      <c r="AM1615" s="2"/>
    </row>
    <row r="1616" spans="34:39" ht="12.75">
      <c r="AH1616" s="1"/>
      <c r="AI1616" s="2"/>
      <c r="AJ1616" s="2"/>
      <c r="AK1616" s="19"/>
      <c r="AL1616" s="2"/>
      <c r="AM1616" s="2"/>
    </row>
    <row r="1617" spans="34:39" ht="12.75">
      <c r="AH1617" s="1"/>
      <c r="AI1617" s="2"/>
      <c r="AJ1617" s="2"/>
      <c r="AK1617" s="19"/>
      <c r="AL1617" s="2"/>
      <c r="AM1617" s="2"/>
    </row>
    <row r="1618" spans="34:39" ht="12.75">
      <c r="AH1618" s="1"/>
      <c r="AI1618" s="2"/>
      <c r="AJ1618" s="2"/>
      <c r="AK1618" s="19"/>
      <c r="AL1618" s="2"/>
      <c r="AM1618" s="2"/>
    </row>
    <row r="1619" spans="34:39" ht="12.75">
      <c r="AH1619" s="1"/>
      <c r="AI1619" s="2"/>
      <c r="AJ1619" s="2"/>
      <c r="AK1619" s="19"/>
      <c r="AL1619" s="2"/>
      <c r="AM1619" s="2"/>
    </row>
    <row r="1620" spans="34:39" ht="12.75">
      <c r="AH1620" s="1"/>
      <c r="AI1620" s="2"/>
      <c r="AJ1620" s="2"/>
      <c r="AK1620" s="19"/>
      <c r="AL1620" s="2"/>
      <c r="AM1620" s="2"/>
    </row>
    <row r="1621" spans="34:39" ht="12.75">
      <c r="AH1621" s="1"/>
      <c r="AI1621" s="2"/>
      <c r="AJ1621" s="2"/>
      <c r="AK1621" s="19"/>
      <c r="AL1621" s="2"/>
      <c r="AM1621" s="2"/>
    </row>
    <row r="1622" spans="34:39" ht="12.75">
      <c r="AH1622" s="1"/>
      <c r="AI1622" s="2"/>
      <c r="AJ1622" s="2"/>
      <c r="AK1622" s="19"/>
      <c r="AL1622" s="2"/>
      <c r="AM1622" s="2"/>
    </row>
    <row r="1623" spans="34:39" ht="12.75">
      <c r="AH1623" s="1"/>
      <c r="AI1623" s="2"/>
      <c r="AJ1623" s="2"/>
      <c r="AK1623" s="19"/>
      <c r="AL1623" s="2"/>
      <c r="AM1623" s="2"/>
    </row>
    <row r="1624" spans="34:39" ht="12.75">
      <c r="AH1624" s="1"/>
      <c r="AI1624" s="2"/>
      <c r="AJ1624" s="2"/>
      <c r="AK1624" s="19"/>
      <c r="AL1624" s="2"/>
      <c r="AM1624" s="2"/>
    </row>
    <row r="1625" spans="34:39" ht="12.75">
      <c r="AH1625" s="1"/>
      <c r="AI1625" s="2"/>
      <c r="AJ1625" s="2"/>
      <c r="AK1625" s="19"/>
      <c r="AL1625" s="2"/>
      <c r="AM1625" s="2"/>
    </row>
    <row r="1626" spans="34:39" ht="12.75">
      <c r="AH1626" s="1"/>
      <c r="AI1626" s="2"/>
      <c r="AJ1626" s="2"/>
      <c r="AK1626" s="19"/>
      <c r="AL1626" s="2"/>
      <c r="AM1626" s="2"/>
    </row>
    <row r="1627" spans="34:39" ht="12.75">
      <c r="AH1627" s="1"/>
      <c r="AI1627" s="2"/>
      <c r="AJ1627" s="2"/>
      <c r="AK1627" s="19"/>
      <c r="AL1627" s="2"/>
      <c r="AM1627" s="2"/>
    </row>
    <row r="1628" spans="34:39" ht="12.75">
      <c r="AH1628" s="1"/>
      <c r="AI1628" s="2"/>
      <c r="AJ1628" s="2"/>
      <c r="AK1628" s="19"/>
      <c r="AL1628" s="2"/>
      <c r="AM1628" s="2"/>
    </row>
    <row r="1629" spans="34:39" ht="12.75">
      <c r="AH1629" s="1"/>
      <c r="AI1629" s="2"/>
      <c r="AJ1629" s="2"/>
      <c r="AK1629" s="19"/>
      <c r="AL1629" s="2"/>
      <c r="AM1629" s="2"/>
    </row>
    <row r="1630" spans="34:39" ht="12.75">
      <c r="AH1630" s="1"/>
      <c r="AI1630" s="2"/>
      <c r="AJ1630" s="2"/>
      <c r="AK1630" s="19"/>
      <c r="AL1630" s="2"/>
      <c r="AM1630" s="2"/>
    </row>
    <row r="1631" spans="34:39" ht="12.75">
      <c r="AH1631" s="1"/>
      <c r="AI1631" s="2"/>
      <c r="AJ1631" s="2"/>
      <c r="AK1631" s="19"/>
      <c r="AL1631" s="2"/>
      <c r="AM1631" s="2"/>
    </row>
    <row r="1632" spans="34:39" ht="12.75">
      <c r="AH1632" s="1"/>
      <c r="AI1632" s="2"/>
      <c r="AJ1632" s="2"/>
      <c r="AK1632" s="19"/>
      <c r="AL1632" s="2"/>
      <c r="AM1632" s="2"/>
    </row>
    <row r="1633" spans="34:39" ht="12.75">
      <c r="AH1633" s="1"/>
      <c r="AI1633" s="2"/>
      <c r="AJ1633" s="2"/>
      <c r="AK1633" s="19"/>
      <c r="AL1633" s="2"/>
      <c r="AM1633" s="2"/>
    </row>
    <row r="1634" spans="34:39" ht="12.75">
      <c r="AH1634" s="1"/>
      <c r="AI1634" s="2"/>
      <c r="AJ1634" s="2"/>
      <c r="AK1634" s="19"/>
      <c r="AL1634" s="2"/>
      <c r="AM1634" s="2"/>
    </row>
    <row r="1635" spans="34:39" ht="12.75">
      <c r="AH1635" s="1"/>
      <c r="AI1635" s="2"/>
      <c r="AJ1635" s="2"/>
      <c r="AK1635" s="19"/>
      <c r="AL1635" s="2"/>
      <c r="AM1635" s="2"/>
    </row>
    <row r="1636" spans="34:39" ht="12.75">
      <c r="AH1636" s="1"/>
      <c r="AI1636" s="2"/>
      <c r="AJ1636" s="2"/>
      <c r="AK1636" s="19"/>
      <c r="AL1636" s="2"/>
      <c r="AM1636" s="2"/>
    </row>
    <row r="1637" spans="34:39" ht="12.75">
      <c r="AH1637" s="1"/>
      <c r="AI1637" s="2"/>
      <c r="AJ1637" s="2"/>
      <c r="AK1637" s="19"/>
      <c r="AL1637" s="2"/>
      <c r="AM1637" s="2"/>
    </row>
    <row r="1638" spans="34:39" ht="12.75">
      <c r="AH1638" s="1"/>
      <c r="AI1638" s="2"/>
      <c r="AJ1638" s="2"/>
      <c r="AK1638" s="19"/>
      <c r="AL1638" s="2"/>
      <c r="AM1638" s="2"/>
    </row>
    <row r="1639" spans="34:39" ht="12.75">
      <c r="AH1639" s="1"/>
      <c r="AI1639" s="2"/>
      <c r="AJ1639" s="2"/>
      <c r="AK1639" s="19"/>
      <c r="AL1639" s="2"/>
      <c r="AM1639" s="2"/>
    </row>
    <row r="1640" spans="34:39" ht="12.75">
      <c r="AH1640" s="1"/>
      <c r="AI1640" s="2"/>
      <c r="AJ1640" s="2"/>
      <c r="AK1640" s="19"/>
      <c r="AL1640" s="2"/>
      <c r="AM1640" s="2"/>
    </row>
    <row r="1641" spans="34:39" ht="12.75">
      <c r="AH1641" s="1"/>
      <c r="AI1641" s="2"/>
      <c r="AJ1641" s="2"/>
      <c r="AK1641" s="19"/>
      <c r="AL1641" s="2"/>
      <c r="AM1641" s="2"/>
    </row>
    <row r="1642" spans="34:39" ht="12.75">
      <c r="AH1642" s="1"/>
      <c r="AI1642" s="2"/>
      <c r="AJ1642" s="2"/>
      <c r="AK1642" s="19"/>
      <c r="AL1642" s="2"/>
      <c r="AM1642" s="2"/>
    </row>
    <row r="1643" spans="34:39" ht="12.75">
      <c r="AH1643" s="1"/>
      <c r="AI1643" s="2"/>
      <c r="AJ1643" s="2"/>
      <c r="AK1643" s="19"/>
      <c r="AL1643" s="2"/>
      <c r="AM1643" s="2"/>
    </row>
    <row r="1644" spans="34:39" ht="12.75">
      <c r="AH1644" s="1"/>
      <c r="AI1644" s="2"/>
      <c r="AJ1644" s="2"/>
      <c r="AK1644" s="19"/>
      <c r="AL1644" s="2"/>
      <c r="AM1644" s="2"/>
    </row>
    <row r="1645" spans="34:39" ht="12.75">
      <c r="AH1645" s="1"/>
      <c r="AI1645" s="2"/>
      <c r="AJ1645" s="2"/>
      <c r="AK1645" s="19"/>
      <c r="AL1645" s="2"/>
      <c r="AM1645" s="2"/>
    </row>
    <row r="1646" spans="34:39" ht="12.75">
      <c r="AH1646" s="1"/>
      <c r="AI1646" s="2"/>
      <c r="AJ1646" s="2"/>
      <c r="AK1646" s="19"/>
      <c r="AL1646" s="2"/>
      <c r="AM1646" s="2"/>
    </row>
    <row r="1647" spans="34:39" ht="12.75">
      <c r="AH1647" s="1"/>
      <c r="AI1647" s="2"/>
      <c r="AJ1647" s="2"/>
      <c r="AK1647" s="19"/>
      <c r="AL1647" s="2"/>
      <c r="AM1647" s="2"/>
    </row>
    <row r="1648" spans="34:39" ht="12.75">
      <c r="AH1648" s="1"/>
      <c r="AI1648" s="2"/>
      <c r="AJ1648" s="2"/>
      <c r="AK1648" s="19"/>
      <c r="AL1648" s="2"/>
      <c r="AM1648" s="2"/>
    </row>
    <row r="1649" spans="34:39" ht="12.75">
      <c r="AH1649" s="1"/>
      <c r="AI1649" s="2"/>
      <c r="AJ1649" s="2"/>
      <c r="AK1649" s="19"/>
      <c r="AL1649" s="2"/>
      <c r="AM1649" s="2"/>
    </row>
    <row r="1650" spans="34:39" ht="12.75">
      <c r="AH1650" s="1"/>
      <c r="AI1650" s="2"/>
      <c r="AJ1650" s="2"/>
      <c r="AK1650" s="19"/>
      <c r="AL1650" s="2"/>
      <c r="AM1650" s="2"/>
    </row>
    <row r="1651" spans="34:39" ht="12.75">
      <c r="AH1651" s="1"/>
      <c r="AI1651" s="2"/>
      <c r="AJ1651" s="2"/>
      <c r="AK1651" s="19"/>
      <c r="AL1651" s="2"/>
      <c r="AM1651" s="2"/>
    </row>
    <row r="1652" spans="34:39" ht="12.75">
      <c r="AH1652" s="1"/>
      <c r="AI1652" s="2"/>
      <c r="AJ1652" s="2"/>
      <c r="AK1652" s="19"/>
      <c r="AL1652" s="2"/>
      <c r="AM1652" s="2"/>
    </row>
    <row r="1653" spans="34:39" ht="12.75">
      <c r="AH1653" s="1"/>
      <c r="AI1653" s="2"/>
      <c r="AJ1653" s="2"/>
      <c r="AK1653" s="19"/>
      <c r="AL1653" s="2"/>
      <c r="AM1653" s="2"/>
    </row>
    <row r="1654" spans="34:39" ht="12.75">
      <c r="AH1654" s="1"/>
      <c r="AI1654" s="2"/>
      <c r="AJ1654" s="2"/>
      <c r="AK1654" s="19"/>
      <c r="AL1654" s="2"/>
      <c r="AM1654" s="2"/>
    </row>
    <row r="1655" spans="34:39" ht="12.75">
      <c r="AH1655" s="1"/>
      <c r="AI1655" s="2"/>
      <c r="AJ1655" s="2"/>
      <c r="AK1655" s="19"/>
      <c r="AL1655" s="2"/>
      <c r="AM1655" s="2"/>
    </row>
    <row r="1656" spans="34:39" ht="12.75">
      <c r="AH1656" s="1"/>
      <c r="AI1656" s="2"/>
      <c r="AJ1656" s="2"/>
      <c r="AK1656" s="19"/>
      <c r="AL1656" s="2"/>
      <c r="AM1656" s="2"/>
    </row>
    <row r="1657" spans="34:39" ht="12.75">
      <c r="AH1657" s="1"/>
      <c r="AI1657" s="2"/>
      <c r="AJ1657" s="2"/>
      <c r="AK1657" s="19"/>
      <c r="AL1657" s="2"/>
      <c r="AM1657" s="2"/>
    </row>
    <row r="1658" spans="34:39" ht="12.75">
      <c r="AH1658" s="1"/>
      <c r="AI1658" s="2"/>
      <c r="AJ1658" s="2"/>
      <c r="AK1658" s="19"/>
      <c r="AL1658" s="2"/>
      <c r="AM1658" s="2"/>
    </row>
    <row r="1659" spans="34:39" ht="12.75">
      <c r="AH1659" s="1"/>
      <c r="AI1659" s="2"/>
      <c r="AJ1659" s="2"/>
      <c r="AK1659" s="19"/>
      <c r="AL1659" s="2"/>
      <c r="AM1659" s="2"/>
    </row>
    <row r="1660" spans="34:39" ht="12.75">
      <c r="AH1660" s="1"/>
      <c r="AI1660" s="2"/>
      <c r="AJ1660" s="2"/>
      <c r="AK1660" s="19"/>
      <c r="AL1660" s="2"/>
      <c r="AM1660" s="2"/>
    </row>
    <row r="1661" spans="34:39" ht="12.75">
      <c r="AH1661" s="1"/>
      <c r="AI1661" s="2"/>
      <c r="AJ1661" s="2"/>
      <c r="AK1661" s="19"/>
      <c r="AL1661" s="2"/>
      <c r="AM1661" s="2"/>
    </row>
    <row r="1662" spans="34:39" ht="12.75">
      <c r="AH1662" s="1"/>
      <c r="AI1662" s="2"/>
      <c r="AJ1662" s="2"/>
      <c r="AK1662" s="19"/>
      <c r="AL1662" s="2"/>
      <c r="AM1662" s="2"/>
    </row>
    <row r="1663" spans="34:39" ht="12.75">
      <c r="AH1663" s="1"/>
      <c r="AI1663" s="2"/>
      <c r="AJ1663" s="2"/>
      <c r="AK1663" s="19"/>
      <c r="AL1663" s="2"/>
      <c r="AM1663" s="2"/>
    </row>
    <row r="1664" spans="34:39" ht="12.75">
      <c r="AH1664" s="1"/>
      <c r="AI1664" s="2"/>
      <c r="AJ1664" s="2"/>
      <c r="AK1664" s="19"/>
      <c r="AL1664" s="2"/>
      <c r="AM1664" s="2"/>
    </row>
    <row r="1665" spans="34:39" ht="12.75">
      <c r="AH1665" s="1"/>
      <c r="AI1665" s="2"/>
      <c r="AJ1665" s="2"/>
      <c r="AK1665" s="19"/>
      <c r="AL1665" s="2"/>
      <c r="AM1665" s="2"/>
    </row>
    <row r="1666" spans="34:39" ht="12.75">
      <c r="AH1666" s="1"/>
      <c r="AI1666" s="2"/>
      <c r="AJ1666" s="2"/>
      <c r="AK1666" s="19"/>
      <c r="AL1666" s="2"/>
      <c r="AM1666" s="2"/>
    </row>
    <row r="1667" spans="34:39" ht="12.75">
      <c r="AH1667" s="1"/>
      <c r="AI1667" s="2"/>
      <c r="AJ1667" s="2"/>
      <c r="AK1667" s="19"/>
      <c r="AL1667" s="2"/>
      <c r="AM1667" s="2"/>
    </row>
    <row r="1668" spans="34:39" ht="12.75">
      <c r="AH1668" s="1"/>
      <c r="AI1668" s="2"/>
      <c r="AJ1668" s="2"/>
      <c r="AK1668" s="19"/>
      <c r="AL1668" s="2"/>
      <c r="AM1668" s="2"/>
    </row>
    <row r="1669" spans="34:39" ht="12.75">
      <c r="AH1669" s="1"/>
      <c r="AI1669" s="2"/>
      <c r="AJ1669" s="2"/>
      <c r="AK1669" s="19"/>
      <c r="AL1669" s="2"/>
      <c r="AM1669" s="2"/>
    </row>
    <row r="1670" spans="34:39" ht="12.75">
      <c r="AH1670" s="1"/>
      <c r="AI1670" s="2"/>
      <c r="AJ1670" s="2"/>
      <c r="AK1670" s="19"/>
      <c r="AL1670" s="2"/>
      <c r="AM1670" s="2"/>
    </row>
    <row r="1671" spans="34:39" ht="12.75">
      <c r="AH1671" s="1"/>
      <c r="AI1671" s="2"/>
      <c r="AJ1671" s="2"/>
      <c r="AK1671" s="19"/>
      <c r="AL1671" s="2"/>
      <c r="AM1671" s="2"/>
    </row>
    <row r="1672" spans="34:39" ht="12.75">
      <c r="AH1672" s="1"/>
      <c r="AI1672" s="2"/>
      <c r="AJ1672" s="2"/>
      <c r="AK1672" s="19"/>
      <c r="AL1672" s="2"/>
      <c r="AM1672" s="2"/>
    </row>
    <row r="1673" spans="34:39" ht="12.75">
      <c r="AH1673" s="1"/>
      <c r="AI1673" s="2"/>
      <c r="AJ1673" s="2"/>
      <c r="AK1673" s="19"/>
      <c r="AL1673" s="2"/>
      <c r="AM1673" s="2"/>
    </row>
    <row r="1674" spans="34:39" ht="12.75">
      <c r="AH1674" s="1"/>
      <c r="AI1674" s="2"/>
      <c r="AJ1674" s="2"/>
      <c r="AK1674" s="19"/>
      <c r="AL1674" s="2"/>
      <c r="AM1674" s="2"/>
    </row>
    <row r="1675" spans="34:39" ht="12.75">
      <c r="AH1675" s="1"/>
      <c r="AI1675" s="2"/>
      <c r="AJ1675" s="2"/>
      <c r="AK1675" s="19"/>
      <c r="AL1675" s="2"/>
      <c r="AM1675" s="2"/>
    </row>
    <row r="1676" spans="34:39" ht="12.75">
      <c r="AH1676" s="1"/>
      <c r="AI1676" s="2"/>
      <c r="AJ1676" s="2"/>
      <c r="AK1676" s="19"/>
      <c r="AL1676" s="2"/>
      <c r="AM1676" s="2"/>
    </row>
    <row r="1677" spans="34:39" ht="12.75">
      <c r="AH1677" s="1"/>
      <c r="AI1677" s="2"/>
      <c r="AJ1677" s="2"/>
      <c r="AK1677" s="19"/>
      <c r="AL1677" s="2"/>
      <c r="AM1677" s="2"/>
    </row>
    <row r="1678" spans="34:39" ht="12.75">
      <c r="AH1678" s="1"/>
      <c r="AI1678" s="2"/>
      <c r="AJ1678" s="2"/>
      <c r="AK1678" s="19"/>
      <c r="AL1678" s="2"/>
      <c r="AM1678" s="2"/>
    </row>
    <row r="1679" spans="34:39" ht="12.75">
      <c r="AH1679" s="1"/>
      <c r="AI1679" s="2"/>
      <c r="AJ1679" s="2"/>
      <c r="AK1679" s="19"/>
      <c r="AL1679" s="2"/>
      <c r="AM1679" s="2"/>
    </row>
    <row r="1680" spans="34:39" ht="12.75">
      <c r="AH1680" s="1"/>
      <c r="AI1680" s="2"/>
      <c r="AJ1680" s="2"/>
      <c r="AK1680" s="19"/>
      <c r="AL1680" s="2"/>
      <c r="AM1680" s="2"/>
    </row>
    <row r="1681" spans="34:39" ht="12.75">
      <c r="AH1681" s="1"/>
      <c r="AI1681" s="2"/>
      <c r="AJ1681" s="2"/>
      <c r="AK1681" s="19"/>
      <c r="AL1681" s="2"/>
      <c r="AM1681" s="2"/>
    </row>
    <row r="1682" spans="34:39" ht="12.75">
      <c r="AH1682" s="1"/>
      <c r="AI1682" s="2"/>
      <c r="AJ1682" s="2"/>
      <c r="AK1682" s="19"/>
      <c r="AL1682" s="2"/>
      <c r="AM1682" s="2"/>
    </row>
    <row r="1683" spans="34:39" ht="12.75">
      <c r="AH1683" s="1"/>
      <c r="AI1683" s="2"/>
      <c r="AJ1683" s="2"/>
      <c r="AK1683" s="19"/>
      <c r="AL1683" s="2"/>
      <c r="AM1683" s="2"/>
    </row>
    <row r="1684" spans="34:39" ht="12.75">
      <c r="AH1684" s="1"/>
      <c r="AI1684" s="2"/>
      <c r="AJ1684" s="2"/>
      <c r="AK1684" s="19"/>
      <c r="AL1684" s="2"/>
      <c r="AM1684" s="2"/>
    </row>
    <row r="1685" spans="34:39" ht="12.75">
      <c r="AH1685" s="1"/>
      <c r="AI1685" s="2"/>
      <c r="AJ1685" s="2"/>
      <c r="AK1685" s="19"/>
      <c r="AL1685" s="2"/>
      <c r="AM1685" s="2"/>
    </row>
    <row r="1686" spans="34:39" ht="12.75">
      <c r="AH1686" s="1"/>
      <c r="AI1686" s="2"/>
      <c r="AJ1686" s="2"/>
      <c r="AK1686" s="19"/>
      <c r="AL1686" s="2"/>
      <c r="AM1686" s="2"/>
    </row>
    <row r="1687" spans="34:39" ht="12.75">
      <c r="AH1687" s="1"/>
      <c r="AI1687" s="2"/>
      <c r="AJ1687" s="2"/>
      <c r="AK1687" s="19"/>
      <c r="AL1687" s="2"/>
      <c r="AM1687" s="2"/>
    </row>
    <row r="1688" spans="34:39" ht="12.75">
      <c r="AH1688" s="1"/>
      <c r="AI1688" s="2"/>
      <c r="AJ1688" s="2"/>
      <c r="AK1688" s="19"/>
      <c r="AL1688" s="2"/>
      <c r="AM1688" s="2"/>
    </row>
    <row r="1689" spans="34:39" ht="12.75">
      <c r="AH1689" s="1"/>
      <c r="AI1689" s="2"/>
      <c r="AJ1689" s="2"/>
      <c r="AK1689" s="19"/>
      <c r="AL1689" s="2"/>
      <c r="AM1689" s="2"/>
    </row>
    <row r="1690" spans="34:39" ht="12.75">
      <c r="AH1690" s="1"/>
      <c r="AI1690" s="2"/>
      <c r="AJ1690" s="2"/>
      <c r="AK1690" s="19"/>
      <c r="AL1690" s="2"/>
      <c r="AM1690" s="2"/>
    </row>
    <row r="1691" spans="34:39" ht="12.75">
      <c r="AH1691" s="1"/>
      <c r="AI1691" s="2"/>
      <c r="AJ1691" s="2"/>
      <c r="AK1691" s="19"/>
      <c r="AL1691" s="2"/>
      <c r="AM1691" s="2"/>
    </row>
    <row r="1692" spans="34:39" ht="12.75">
      <c r="AH1692" s="1"/>
      <c r="AI1692" s="2"/>
      <c r="AJ1692" s="2"/>
      <c r="AK1692" s="19"/>
      <c r="AL1692" s="2"/>
      <c r="AM1692" s="2"/>
    </row>
    <row r="1693" spans="34:39" ht="12.75">
      <c r="AH1693" s="1"/>
      <c r="AI1693" s="2"/>
      <c r="AJ1693" s="2"/>
      <c r="AK1693" s="19"/>
      <c r="AL1693" s="2"/>
      <c r="AM1693" s="2"/>
    </row>
    <row r="1694" spans="34:39" ht="12.75">
      <c r="AH1694" s="1"/>
      <c r="AI1694" s="2"/>
      <c r="AJ1694" s="2"/>
      <c r="AK1694" s="19"/>
      <c r="AL1694" s="2"/>
      <c r="AM1694" s="2"/>
    </row>
    <row r="1695" spans="34:39" ht="12.75">
      <c r="AH1695" s="1"/>
      <c r="AI1695" s="2"/>
      <c r="AJ1695" s="2"/>
      <c r="AK1695" s="19"/>
      <c r="AL1695" s="2"/>
      <c r="AM1695" s="2"/>
    </row>
    <row r="1696" spans="34:39" ht="12.75">
      <c r="AH1696" s="1"/>
      <c r="AI1696" s="2"/>
      <c r="AJ1696" s="2"/>
      <c r="AK1696" s="19"/>
      <c r="AL1696" s="2"/>
      <c r="AM1696" s="2"/>
    </row>
    <row r="1697" spans="34:39" ht="12.75">
      <c r="AH1697" s="1"/>
      <c r="AI1697" s="2"/>
      <c r="AJ1697" s="2"/>
      <c r="AK1697" s="19"/>
      <c r="AL1697" s="2"/>
      <c r="AM1697" s="2"/>
    </row>
    <row r="1698" spans="34:39" ht="12.75">
      <c r="AH1698" s="1"/>
      <c r="AI1698" s="2"/>
      <c r="AJ1698" s="2"/>
      <c r="AK1698" s="19"/>
      <c r="AL1698" s="2"/>
      <c r="AM1698" s="2"/>
    </row>
    <row r="1699" spans="34:39" ht="12.75">
      <c r="AH1699" s="1"/>
      <c r="AI1699" s="2"/>
      <c r="AJ1699" s="2"/>
      <c r="AK1699" s="19"/>
      <c r="AL1699" s="2"/>
      <c r="AM1699" s="2"/>
    </row>
    <row r="1700" spans="34:39" ht="12.75">
      <c r="AH1700" s="1"/>
      <c r="AI1700" s="2"/>
      <c r="AJ1700" s="2"/>
      <c r="AK1700" s="19"/>
      <c r="AL1700" s="2"/>
      <c r="AM1700" s="2"/>
    </row>
    <row r="1701" spans="34:39" ht="12.75">
      <c r="AH1701" s="1"/>
      <c r="AI1701" s="2"/>
      <c r="AJ1701" s="2"/>
      <c r="AK1701" s="19"/>
      <c r="AL1701" s="2"/>
      <c r="AM1701" s="2"/>
    </row>
    <row r="1702" spans="34:39" ht="12.75">
      <c r="AH1702" s="1"/>
      <c r="AI1702" s="2"/>
      <c r="AJ1702" s="2"/>
      <c r="AK1702" s="19"/>
      <c r="AL1702" s="2"/>
      <c r="AM1702" s="2"/>
    </row>
    <row r="1703" spans="34:39" ht="12.75">
      <c r="AH1703" s="1"/>
      <c r="AI1703" s="2"/>
      <c r="AJ1703" s="2"/>
      <c r="AK1703" s="19"/>
      <c r="AL1703" s="2"/>
      <c r="AM1703" s="2"/>
    </row>
    <row r="1704" spans="34:39" ht="12.75">
      <c r="AH1704" s="1"/>
      <c r="AI1704" s="2"/>
      <c r="AJ1704" s="2"/>
      <c r="AK1704" s="19"/>
      <c r="AL1704" s="2"/>
      <c r="AM1704" s="2"/>
    </row>
    <row r="1705" spans="34:39" ht="12.75">
      <c r="AH1705" s="1"/>
      <c r="AI1705" s="2"/>
      <c r="AJ1705" s="2"/>
      <c r="AK1705" s="19"/>
      <c r="AL1705" s="2"/>
      <c r="AM1705" s="2"/>
    </row>
    <row r="1706" spans="34:39" ht="12.75">
      <c r="AH1706" s="1"/>
      <c r="AI1706" s="2"/>
      <c r="AJ1706" s="2"/>
      <c r="AK1706" s="19"/>
      <c r="AL1706" s="2"/>
      <c r="AM1706" s="2"/>
    </row>
    <row r="1707" spans="34:39" ht="12.75">
      <c r="AH1707" s="1"/>
      <c r="AI1707" s="2"/>
      <c r="AJ1707" s="2"/>
      <c r="AK1707" s="19"/>
      <c r="AL1707" s="2"/>
      <c r="AM1707" s="2"/>
    </row>
    <row r="1708" spans="34:39" ht="12.75">
      <c r="AH1708" s="1"/>
      <c r="AI1708" s="2"/>
      <c r="AJ1708" s="2"/>
      <c r="AK1708" s="19"/>
      <c r="AL1708" s="2"/>
      <c r="AM1708" s="2"/>
    </row>
    <row r="1709" spans="34:39" ht="12.75">
      <c r="AH1709" s="1"/>
      <c r="AI1709" s="2"/>
      <c r="AJ1709" s="2"/>
      <c r="AK1709" s="19"/>
      <c r="AL1709" s="2"/>
      <c r="AM1709" s="2"/>
    </row>
    <row r="1710" spans="34:39" ht="12.75">
      <c r="AH1710" s="1"/>
      <c r="AI1710" s="2"/>
      <c r="AJ1710" s="2"/>
      <c r="AK1710" s="19"/>
      <c r="AL1710" s="2"/>
      <c r="AM1710" s="2"/>
    </row>
    <row r="1711" spans="34:39" ht="12.75">
      <c r="AH1711" s="1"/>
      <c r="AI1711" s="2"/>
      <c r="AJ1711" s="2"/>
      <c r="AK1711" s="19"/>
      <c r="AL1711" s="2"/>
      <c r="AM1711" s="2"/>
    </row>
    <row r="1712" spans="34:39" ht="12.75">
      <c r="AH1712" s="1"/>
      <c r="AI1712" s="2"/>
      <c r="AJ1712" s="2"/>
      <c r="AK1712" s="19"/>
      <c r="AL1712" s="2"/>
      <c r="AM1712" s="2"/>
    </row>
    <row r="1713" spans="34:39" ht="12.75">
      <c r="AH1713" s="1"/>
      <c r="AI1713" s="2"/>
      <c r="AJ1713" s="2"/>
      <c r="AK1713" s="19"/>
      <c r="AL1713" s="2"/>
      <c r="AM1713" s="2"/>
    </row>
    <row r="1714" spans="34:39" ht="12.75">
      <c r="AH1714" s="1"/>
      <c r="AI1714" s="2"/>
      <c r="AJ1714" s="2"/>
      <c r="AK1714" s="19"/>
      <c r="AL1714" s="2"/>
      <c r="AM1714" s="2"/>
    </row>
    <row r="1715" spans="34:39" ht="12.75">
      <c r="AH1715" s="1"/>
      <c r="AI1715" s="2"/>
      <c r="AJ1715" s="2"/>
      <c r="AK1715" s="19"/>
      <c r="AL1715" s="2"/>
      <c r="AM1715" s="2"/>
    </row>
    <row r="1716" spans="34:39" ht="12.75">
      <c r="AH1716" s="1"/>
      <c r="AI1716" s="2"/>
      <c r="AJ1716" s="2"/>
      <c r="AK1716" s="19"/>
      <c r="AL1716" s="2"/>
      <c r="AM1716" s="2"/>
    </row>
    <row r="1717" spans="34:39" ht="12.75">
      <c r="AH1717" s="1"/>
      <c r="AI1717" s="2"/>
      <c r="AJ1717" s="2"/>
      <c r="AK1717" s="19"/>
      <c r="AL1717" s="2"/>
      <c r="AM1717" s="2"/>
    </row>
    <row r="1718" spans="34:39" ht="12.75">
      <c r="AH1718" s="1"/>
      <c r="AI1718" s="2"/>
      <c r="AJ1718" s="2"/>
      <c r="AK1718" s="19"/>
      <c r="AL1718" s="2"/>
      <c r="AM1718" s="2"/>
    </row>
    <row r="1719" spans="34:39" ht="12.75">
      <c r="AH1719" s="1"/>
      <c r="AI1719" s="2"/>
      <c r="AJ1719" s="2"/>
      <c r="AK1719" s="19"/>
      <c r="AL1719" s="2"/>
      <c r="AM1719" s="2"/>
    </row>
    <row r="1720" spans="34:39" ht="12.75">
      <c r="AH1720" s="1"/>
      <c r="AI1720" s="2"/>
      <c r="AJ1720" s="2"/>
      <c r="AK1720" s="19"/>
      <c r="AL1720" s="2"/>
      <c r="AM1720" s="2"/>
    </row>
    <row r="1721" spans="34:39" ht="12.75">
      <c r="AH1721" s="1"/>
      <c r="AI1721" s="2"/>
      <c r="AJ1721" s="2"/>
      <c r="AK1721" s="19"/>
      <c r="AL1721" s="2"/>
      <c r="AM1721" s="2"/>
    </row>
    <row r="1722" spans="34:39" ht="12.75">
      <c r="AH1722" s="1"/>
      <c r="AI1722" s="2"/>
      <c r="AJ1722" s="2"/>
      <c r="AK1722" s="19"/>
      <c r="AL1722" s="2"/>
      <c r="AM1722" s="2"/>
    </row>
    <row r="1723" spans="34:39" ht="12.75">
      <c r="AH1723" s="1"/>
      <c r="AI1723" s="2"/>
      <c r="AJ1723" s="2"/>
      <c r="AK1723" s="19"/>
      <c r="AL1723" s="2"/>
      <c r="AM1723" s="2"/>
    </row>
    <row r="1724" spans="34:39" ht="12.75">
      <c r="AH1724" s="1"/>
      <c r="AI1724" s="2"/>
      <c r="AJ1724" s="2"/>
      <c r="AK1724" s="19"/>
      <c r="AL1724" s="2"/>
      <c r="AM1724" s="2"/>
    </row>
    <row r="1725" spans="34:39" ht="12.75">
      <c r="AH1725" s="1"/>
      <c r="AI1725" s="2"/>
      <c r="AJ1725" s="2"/>
      <c r="AK1725" s="19"/>
      <c r="AL1725" s="2"/>
      <c r="AM1725" s="2"/>
    </row>
    <row r="1726" spans="34:39" ht="12.75">
      <c r="AH1726" s="1"/>
      <c r="AI1726" s="2"/>
      <c r="AJ1726" s="2"/>
      <c r="AK1726" s="19"/>
      <c r="AL1726" s="2"/>
      <c r="AM1726" s="2"/>
    </row>
    <row r="1727" spans="34:39" ht="12.75">
      <c r="AH1727" s="1"/>
      <c r="AI1727" s="2"/>
      <c r="AJ1727" s="2"/>
      <c r="AK1727" s="19"/>
      <c r="AL1727" s="2"/>
      <c r="AM1727" s="2"/>
    </row>
    <row r="1728" spans="34:39" ht="12.75">
      <c r="AH1728" s="1"/>
      <c r="AI1728" s="2"/>
      <c r="AJ1728" s="2"/>
      <c r="AK1728" s="19"/>
      <c r="AL1728" s="2"/>
      <c r="AM1728" s="2"/>
    </row>
    <row r="1729" spans="34:39" ht="12.75">
      <c r="AH1729" s="1"/>
      <c r="AI1729" s="2"/>
      <c r="AJ1729" s="2"/>
      <c r="AK1729" s="19"/>
      <c r="AL1729" s="2"/>
      <c r="AM1729" s="2"/>
    </row>
    <row r="1730" spans="34:39" ht="12.75">
      <c r="AH1730" s="1"/>
      <c r="AI1730" s="2"/>
      <c r="AJ1730" s="2"/>
      <c r="AK1730" s="19"/>
      <c r="AL1730" s="2"/>
      <c r="AM1730" s="2"/>
    </row>
    <row r="1731" spans="34:39" ht="12.75">
      <c r="AH1731" s="1"/>
      <c r="AI1731" s="2"/>
      <c r="AJ1731" s="2"/>
      <c r="AK1731" s="19"/>
      <c r="AL1731" s="2"/>
      <c r="AM1731" s="2"/>
    </row>
    <row r="1732" spans="34:39" ht="12.75">
      <c r="AH1732" s="1"/>
      <c r="AI1732" s="2"/>
      <c r="AJ1732" s="2"/>
      <c r="AK1732" s="19"/>
      <c r="AL1732" s="2"/>
      <c r="AM1732" s="2"/>
    </row>
    <row r="1733" spans="34:39" ht="12.75">
      <c r="AH1733" s="1"/>
      <c r="AI1733" s="2"/>
      <c r="AJ1733" s="2"/>
      <c r="AK1733" s="19"/>
      <c r="AL1733" s="2"/>
      <c r="AM1733" s="2"/>
    </row>
    <row r="1734" spans="34:39" ht="12.75">
      <c r="AH1734" s="1"/>
      <c r="AI1734" s="2"/>
      <c r="AJ1734" s="2"/>
      <c r="AK1734" s="19"/>
      <c r="AL1734" s="2"/>
      <c r="AM1734" s="2"/>
    </row>
    <row r="1735" spans="34:39" ht="12.75">
      <c r="AH1735" s="1"/>
      <c r="AI1735" s="2"/>
      <c r="AJ1735" s="2"/>
      <c r="AK1735" s="19"/>
      <c r="AL1735" s="2"/>
      <c r="AM1735" s="2"/>
    </row>
    <row r="1736" spans="34:39" ht="12.75">
      <c r="AH1736" s="1"/>
      <c r="AI1736" s="2"/>
      <c r="AJ1736" s="2"/>
      <c r="AK1736" s="19"/>
      <c r="AL1736" s="2"/>
      <c r="AM1736" s="2"/>
    </row>
    <row r="1737" spans="34:39" ht="12.75">
      <c r="AH1737" s="1"/>
      <c r="AI1737" s="2"/>
      <c r="AJ1737" s="2"/>
      <c r="AK1737" s="19"/>
      <c r="AL1737" s="2"/>
      <c r="AM1737" s="2"/>
    </row>
    <row r="1738" spans="34:39" ht="12.75">
      <c r="AH1738" s="1"/>
      <c r="AI1738" s="2"/>
      <c r="AJ1738" s="2"/>
      <c r="AK1738" s="19"/>
      <c r="AL1738" s="2"/>
      <c r="AM1738" s="2"/>
    </row>
    <row r="1739" spans="34:39" ht="12.75">
      <c r="AH1739" s="1"/>
      <c r="AI1739" s="2"/>
      <c r="AJ1739" s="2"/>
      <c r="AK1739" s="19"/>
      <c r="AL1739" s="2"/>
      <c r="AM1739" s="2"/>
    </row>
    <row r="1740" spans="34:39" ht="12.75">
      <c r="AH1740" s="1"/>
      <c r="AI1740" s="2"/>
      <c r="AJ1740" s="2"/>
      <c r="AK1740" s="19"/>
      <c r="AL1740" s="2"/>
      <c r="AM1740" s="2"/>
    </row>
    <row r="1741" spans="34:39" ht="12.75">
      <c r="AH1741" s="1"/>
      <c r="AI1741" s="2"/>
      <c r="AJ1741" s="2"/>
      <c r="AK1741" s="19"/>
      <c r="AL1741" s="2"/>
      <c r="AM1741" s="2"/>
    </row>
    <row r="1742" spans="34:39" ht="12.75">
      <c r="AH1742" s="1"/>
      <c r="AI1742" s="2"/>
      <c r="AJ1742" s="2"/>
      <c r="AK1742" s="19"/>
      <c r="AL1742" s="2"/>
      <c r="AM1742" s="2"/>
    </row>
    <row r="1743" spans="34:39" ht="12.75">
      <c r="AH1743" s="1"/>
      <c r="AI1743" s="2"/>
      <c r="AJ1743" s="2"/>
      <c r="AK1743" s="19"/>
      <c r="AL1743" s="2"/>
      <c r="AM1743" s="2"/>
    </row>
    <row r="1744" spans="34:39" ht="12.75">
      <c r="AH1744" s="1"/>
      <c r="AI1744" s="2"/>
      <c r="AJ1744" s="2"/>
      <c r="AK1744" s="19"/>
      <c r="AL1744" s="2"/>
      <c r="AM1744" s="2"/>
    </row>
    <row r="1745" spans="34:39" ht="12.75">
      <c r="AH1745" s="1"/>
      <c r="AI1745" s="2"/>
      <c r="AJ1745" s="2"/>
      <c r="AK1745" s="19"/>
      <c r="AL1745" s="2"/>
      <c r="AM1745" s="2"/>
    </row>
    <row r="1746" spans="34:39" ht="12.75">
      <c r="AH1746" s="1"/>
      <c r="AI1746" s="2"/>
      <c r="AJ1746" s="2"/>
      <c r="AK1746" s="19"/>
      <c r="AL1746" s="2"/>
      <c r="AM1746" s="2"/>
    </row>
    <row r="1747" spans="34:39" ht="12.75">
      <c r="AH1747" s="1"/>
      <c r="AI1747" s="2"/>
      <c r="AJ1747" s="2"/>
      <c r="AK1747" s="19"/>
      <c r="AL1747" s="2"/>
      <c r="AM1747" s="2"/>
    </row>
    <row r="1748" spans="34:39" ht="12.75">
      <c r="AH1748" s="1"/>
      <c r="AI1748" s="2"/>
      <c r="AJ1748" s="2"/>
      <c r="AK1748" s="19"/>
      <c r="AL1748" s="2"/>
      <c r="AM1748" s="2"/>
    </row>
    <row r="1749" spans="34:39" ht="12.75">
      <c r="AH1749" s="1"/>
      <c r="AI1749" s="2"/>
      <c r="AJ1749" s="2"/>
      <c r="AK1749" s="19"/>
      <c r="AL1749" s="2"/>
      <c r="AM1749" s="2"/>
    </row>
    <row r="1750" spans="34:39" ht="12.75">
      <c r="AH1750" s="1"/>
      <c r="AI1750" s="2"/>
      <c r="AJ1750" s="2"/>
      <c r="AK1750" s="19"/>
      <c r="AL1750" s="2"/>
      <c r="AM1750" s="2"/>
    </row>
    <row r="1751" spans="34:39" ht="12.75">
      <c r="AH1751" s="1"/>
      <c r="AI1751" s="2"/>
      <c r="AJ1751" s="2"/>
      <c r="AK1751" s="19"/>
      <c r="AL1751" s="2"/>
      <c r="AM1751" s="2"/>
    </row>
    <row r="1752" spans="34:39" ht="12.75">
      <c r="AH1752" s="1"/>
      <c r="AI1752" s="2"/>
      <c r="AJ1752" s="2"/>
      <c r="AK1752" s="19"/>
      <c r="AL1752" s="2"/>
      <c r="AM1752" s="2"/>
    </row>
    <row r="1753" spans="34:39" ht="12.75">
      <c r="AH1753" s="1"/>
      <c r="AI1753" s="2"/>
      <c r="AJ1753" s="2"/>
      <c r="AK1753" s="19"/>
      <c r="AL1753" s="2"/>
      <c r="AM1753" s="2"/>
    </row>
    <row r="1754" spans="34:39" ht="12.75">
      <c r="AH1754" s="1"/>
      <c r="AI1754" s="2"/>
      <c r="AJ1754" s="2"/>
      <c r="AK1754" s="19"/>
      <c r="AL1754" s="2"/>
      <c r="AM1754" s="2"/>
    </row>
    <row r="1755" spans="34:39" ht="12.75">
      <c r="AH1755" s="1"/>
      <c r="AI1755" s="2"/>
      <c r="AJ1755" s="2"/>
      <c r="AK1755" s="19"/>
      <c r="AL1755" s="2"/>
      <c r="AM1755" s="2"/>
    </row>
    <row r="1756" spans="34:39" ht="12.75">
      <c r="AH1756" s="1"/>
      <c r="AI1756" s="2"/>
      <c r="AJ1756" s="2"/>
      <c r="AK1756" s="19"/>
      <c r="AL1756" s="2"/>
      <c r="AM1756" s="2"/>
    </row>
    <row r="1757" spans="34:39" ht="12.75">
      <c r="AH1757" s="1"/>
      <c r="AI1757" s="2"/>
      <c r="AJ1757" s="2"/>
      <c r="AK1757" s="19"/>
      <c r="AL1757" s="2"/>
      <c r="AM1757" s="2"/>
    </row>
    <row r="1758" spans="34:39" ht="12.75">
      <c r="AH1758" s="1"/>
      <c r="AI1758" s="2"/>
      <c r="AJ1758" s="2"/>
      <c r="AK1758" s="19"/>
      <c r="AL1758" s="2"/>
      <c r="AM1758" s="2"/>
    </row>
    <row r="1759" spans="34:39" ht="12.75">
      <c r="AH1759" s="1"/>
      <c r="AI1759" s="2"/>
      <c r="AJ1759" s="2"/>
      <c r="AK1759" s="19"/>
      <c r="AL1759" s="2"/>
      <c r="AM1759" s="2"/>
    </row>
    <row r="1760" spans="34:39" ht="12.75">
      <c r="AH1760" s="1"/>
      <c r="AI1760" s="2"/>
      <c r="AJ1760" s="2"/>
      <c r="AK1760" s="19"/>
      <c r="AL1760" s="2"/>
      <c r="AM1760" s="2"/>
    </row>
    <row r="1761" spans="34:39" ht="12.75">
      <c r="AH1761" s="1"/>
      <c r="AI1761" s="2"/>
      <c r="AJ1761" s="2"/>
      <c r="AK1761" s="19"/>
      <c r="AL1761" s="2"/>
      <c r="AM1761" s="2"/>
    </row>
    <row r="1762" spans="34:39" ht="12.75">
      <c r="AH1762" s="1"/>
      <c r="AI1762" s="2"/>
      <c r="AJ1762" s="2"/>
      <c r="AK1762" s="19"/>
      <c r="AL1762" s="2"/>
      <c r="AM1762" s="2"/>
    </row>
    <row r="1763" spans="34:39" ht="12.75">
      <c r="AH1763" s="1"/>
      <c r="AI1763" s="2"/>
      <c r="AJ1763" s="2"/>
      <c r="AK1763" s="19"/>
      <c r="AL1763" s="2"/>
      <c r="AM1763" s="2"/>
    </row>
    <row r="1764" spans="34:39" ht="12.75">
      <c r="AH1764" s="1"/>
      <c r="AI1764" s="2"/>
      <c r="AJ1764" s="2"/>
      <c r="AK1764" s="19"/>
      <c r="AL1764" s="2"/>
      <c r="AM1764" s="2"/>
    </row>
    <row r="1765" spans="34:39" ht="12.75">
      <c r="AH1765" s="1"/>
      <c r="AI1765" s="2"/>
      <c r="AJ1765" s="2"/>
      <c r="AK1765" s="19"/>
      <c r="AL1765" s="2"/>
      <c r="AM1765" s="2"/>
    </row>
    <row r="1766" spans="34:39" ht="12.75">
      <c r="AH1766" s="1"/>
      <c r="AI1766" s="2"/>
      <c r="AJ1766" s="2"/>
      <c r="AK1766" s="19"/>
      <c r="AL1766" s="2"/>
      <c r="AM1766" s="2"/>
    </row>
    <row r="1767" spans="34:39" ht="12.75">
      <c r="AH1767" s="1"/>
      <c r="AI1767" s="2"/>
      <c r="AJ1767" s="2"/>
      <c r="AK1767" s="19"/>
      <c r="AL1767" s="2"/>
      <c r="AM1767" s="2"/>
    </row>
    <row r="1768" spans="34:39" ht="12.75">
      <c r="AH1768" s="1"/>
      <c r="AI1768" s="2"/>
      <c r="AJ1768" s="2"/>
      <c r="AK1768" s="19"/>
      <c r="AL1768" s="2"/>
      <c r="AM1768" s="2"/>
    </row>
    <row r="1769" spans="34:39" ht="12.75">
      <c r="AH1769" s="1"/>
      <c r="AI1769" s="2"/>
      <c r="AJ1769" s="2"/>
      <c r="AK1769" s="19"/>
      <c r="AL1769" s="2"/>
      <c r="AM1769" s="2"/>
    </row>
    <row r="1770" spans="34:39" ht="12.75">
      <c r="AH1770" s="1"/>
      <c r="AI1770" s="2"/>
      <c r="AJ1770" s="2"/>
      <c r="AK1770" s="19"/>
      <c r="AL1770" s="2"/>
      <c r="AM1770" s="2"/>
    </row>
    <row r="1771" spans="34:39" ht="12.75">
      <c r="AH1771" s="1"/>
      <c r="AI1771" s="2"/>
      <c r="AJ1771" s="2"/>
      <c r="AK1771" s="19"/>
      <c r="AL1771" s="2"/>
      <c r="AM1771" s="2"/>
    </row>
    <row r="1772" spans="34:39" ht="12.75">
      <c r="AH1772" s="1"/>
      <c r="AI1772" s="2"/>
      <c r="AJ1772" s="2"/>
      <c r="AK1772" s="19"/>
      <c r="AL1772" s="2"/>
      <c r="AM1772" s="2"/>
    </row>
    <row r="1773" spans="34:39" ht="12.75">
      <c r="AH1773" s="1"/>
      <c r="AI1773" s="2"/>
      <c r="AJ1773" s="2"/>
      <c r="AK1773" s="19"/>
      <c r="AL1773" s="2"/>
      <c r="AM1773" s="2"/>
    </row>
    <row r="1774" spans="34:39" ht="12.75">
      <c r="AH1774" s="1"/>
      <c r="AI1774" s="2"/>
      <c r="AJ1774" s="2"/>
      <c r="AK1774" s="19"/>
      <c r="AL1774" s="2"/>
      <c r="AM1774" s="2"/>
    </row>
    <row r="1775" spans="34:39" ht="12.75">
      <c r="AH1775" s="1"/>
      <c r="AI1775" s="2"/>
      <c r="AJ1775" s="2"/>
      <c r="AK1775" s="19"/>
      <c r="AL1775" s="2"/>
      <c r="AM1775" s="2"/>
    </row>
    <row r="1776" spans="34:39" ht="12.75">
      <c r="AH1776" s="1"/>
      <c r="AI1776" s="2"/>
      <c r="AJ1776" s="2"/>
      <c r="AK1776" s="19"/>
      <c r="AL1776" s="2"/>
      <c r="AM1776" s="2"/>
    </row>
    <row r="1777" spans="34:39" ht="12.75">
      <c r="AH1777" s="1"/>
      <c r="AI1777" s="2"/>
      <c r="AJ1777" s="2"/>
      <c r="AK1777" s="19"/>
      <c r="AL1777" s="2"/>
      <c r="AM1777" s="2"/>
    </row>
    <row r="1778" spans="34:39" ht="12.75">
      <c r="AH1778" s="1"/>
      <c r="AI1778" s="2"/>
      <c r="AJ1778" s="2"/>
      <c r="AK1778" s="19"/>
      <c r="AL1778" s="2"/>
      <c r="AM1778" s="2"/>
    </row>
    <row r="1779" spans="34:39" ht="12.75">
      <c r="AH1779" s="1"/>
      <c r="AI1779" s="2"/>
      <c r="AJ1779" s="2"/>
      <c r="AK1779" s="19"/>
      <c r="AL1779" s="2"/>
      <c r="AM1779" s="2"/>
    </row>
    <row r="1780" spans="34:39" ht="12.75">
      <c r="AH1780" s="1"/>
      <c r="AI1780" s="2"/>
      <c r="AJ1780" s="2"/>
      <c r="AK1780" s="19"/>
      <c r="AL1780" s="2"/>
      <c r="AM1780" s="2"/>
    </row>
    <row r="1781" spans="34:39" ht="12.75">
      <c r="AH1781" s="1"/>
      <c r="AI1781" s="2"/>
      <c r="AJ1781" s="2"/>
      <c r="AK1781" s="19"/>
      <c r="AL1781" s="2"/>
      <c r="AM1781" s="2"/>
    </row>
    <row r="1782" spans="34:39" ht="12.75">
      <c r="AH1782" s="1"/>
      <c r="AI1782" s="2"/>
      <c r="AJ1782" s="2"/>
      <c r="AK1782" s="19"/>
      <c r="AL1782" s="2"/>
      <c r="AM1782" s="2"/>
    </row>
    <row r="1783" spans="34:39" ht="12.75">
      <c r="AH1783" s="1"/>
      <c r="AI1783" s="2"/>
      <c r="AJ1783" s="2"/>
      <c r="AK1783" s="19"/>
      <c r="AL1783" s="2"/>
      <c r="AM1783" s="2"/>
    </row>
    <row r="1784" spans="34:39" ht="12.75">
      <c r="AH1784" s="1"/>
      <c r="AI1784" s="2"/>
      <c r="AJ1784" s="2"/>
      <c r="AK1784" s="19"/>
      <c r="AL1784" s="2"/>
      <c r="AM1784" s="2"/>
    </row>
    <row r="1785" spans="34:39" ht="12.75">
      <c r="AH1785" s="1"/>
      <c r="AI1785" s="2"/>
      <c r="AJ1785" s="2"/>
      <c r="AK1785" s="19"/>
      <c r="AL1785" s="2"/>
      <c r="AM1785" s="2"/>
    </row>
    <row r="1786" spans="34:39" ht="12.75">
      <c r="AH1786" s="1"/>
      <c r="AI1786" s="2"/>
      <c r="AJ1786" s="2"/>
      <c r="AK1786" s="19"/>
      <c r="AL1786" s="2"/>
      <c r="AM1786" s="2"/>
    </row>
    <row r="1787" spans="34:39" ht="12.75">
      <c r="AH1787" s="1"/>
      <c r="AI1787" s="2"/>
      <c r="AJ1787" s="2"/>
      <c r="AK1787" s="19"/>
      <c r="AL1787" s="2"/>
      <c r="AM1787" s="2"/>
    </row>
    <row r="1788" spans="34:39" ht="12.75">
      <c r="AH1788" s="1"/>
      <c r="AI1788" s="2"/>
      <c r="AJ1788" s="2"/>
      <c r="AK1788" s="19"/>
      <c r="AL1788" s="2"/>
      <c r="AM1788" s="2"/>
    </row>
    <row r="1789" spans="34:39" ht="12.75">
      <c r="AH1789" s="1"/>
      <c r="AI1789" s="2"/>
      <c r="AJ1789" s="2"/>
      <c r="AK1789" s="19"/>
      <c r="AL1789" s="2"/>
      <c r="AM1789" s="2"/>
    </row>
    <row r="1790" spans="34:39" ht="12.75">
      <c r="AH1790" s="1"/>
      <c r="AI1790" s="2"/>
      <c r="AJ1790" s="2"/>
      <c r="AK1790" s="19"/>
      <c r="AL1790" s="2"/>
      <c r="AM1790" s="2"/>
    </row>
    <row r="1791" spans="34:39" ht="12.75">
      <c r="AH1791" s="1"/>
      <c r="AI1791" s="2"/>
      <c r="AJ1791" s="2"/>
      <c r="AK1791" s="19"/>
      <c r="AL1791" s="2"/>
      <c r="AM1791" s="2"/>
    </row>
    <row r="1792" spans="34:39" ht="12.75">
      <c r="AH1792" s="1"/>
      <c r="AI1792" s="2"/>
      <c r="AJ1792" s="2"/>
      <c r="AK1792" s="19"/>
      <c r="AL1792" s="2"/>
      <c r="AM1792" s="2"/>
    </row>
    <row r="1793" spans="34:39" ht="12.75">
      <c r="AH1793" s="1"/>
      <c r="AI1793" s="2"/>
      <c r="AJ1793" s="2"/>
      <c r="AK1793" s="19"/>
      <c r="AL1793" s="2"/>
      <c r="AM1793" s="2"/>
    </row>
    <row r="1794" spans="34:39" ht="12.75">
      <c r="AH1794" s="1"/>
      <c r="AI1794" s="2"/>
      <c r="AJ1794" s="2"/>
      <c r="AK1794" s="19"/>
      <c r="AL1794" s="2"/>
      <c r="AM1794" s="2"/>
    </row>
    <row r="1795" spans="34:39" ht="12.75">
      <c r="AH1795" s="1"/>
      <c r="AI1795" s="2"/>
      <c r="AJ1795" s="2"/>
      <c r="AK1795" s="19"/>
      <c r="AL1795" s="2"/>
      <c r="AM1795" s="2"/>
    </row>
    <row r="1796" spans="34:39" ht="12.75">
      <c r="AH1796" s="1"/>
      <c r="AI1796" s="2"/>
      <c r="AJ1796" s="2"/>
      <c r="AK1796" s="19"/>
      <c r="AL1796" s="2"/>
      <c r="AM1796" s="2"/>
    </row>
    <row r="1797" spans="34:39" ht="12.75">
      <c r="AH1797" s="1"/>
      <c r="AI1797" s="2"/>
      <c r="AJ1797" s="2"/>
      <c r="AK1797" s="19"/>
      <c r="AL1797" s="2"/>
      <c r="AM1797" s="2"/>
    </row>
    <row r="1798" spans="34:39" ht="12.75">
      <c r="AH1798" s="1"/>
      <c r="AI1798" s="2"/>
      <c r="AJ1798" s="2"/>
      <c r="AK1798" s="19"/>
      <c r="AL1798" s="2"/>
      <c r="AM1798" s="2"/>
    </row>
    <row r="1799" spans="34:39" ht="12.75">
      <c r="AH1799" s="1"/>
      <c r="AI1799" s="2"/>
      <c r="AJ1799" s="2"/>
      <c r="AK1799" s="19"/>
      <c r="AL1799" s="2"/>
      <c r="AM1799" s="2"/>
    </row>
    <row r="1800" spans="34:39" ht="12.75">
      <c r="AH1800" s="1"/>
      <c r="AI1800" s="2"/>
      <c r="AJ1800" s="2"/>
      <c r="AK1800" s="19"/>
      <c r="AL1800" s="2"/>
      <c r="AM1800" s="2"/>
    </row>
    <row r="1801" spans="34:39" ht="12.75">
      <c r="AH1801" s="1"/>
      <c r="AI1801" s="2"/>
      <c r="AJ1801" s="2"/>
      <c r="AK1801" s="19"/>
      <c r="AL1801" s="2"/>
      <c r="AM1801" s="2"/>
    </row>
    <row r="1802" spans="34:39" ht="12.75">
      <c r="AH1802" s="1"/>
      <c r="AI1802" s="2"/>
      <c r="AJ1802" s="2"/>
      <c r="AK1802" s="19"/>
      <c r="AL1802" s="2"/>
      <c r="AM1802" s="2"/>
    </row>
    <row r="1803" spans="34:39" ht="12.75">
      <c r="AH1803" s="1"/>
      <c r="AI1803" s="2"/>
      <c r="AJ1803" s="2"/>
      <c r="AK1803" s="19"/>
      <c r="AL1803" s="2"/>
      <c r="AM1803" s="2"/>
    </row>
    <row r="1804" spans="34:39" ht="12.75">
      <c r="AH1804" s="1"/>
      <c r="AI1804" s="2"/>
      <c r="AJ1804" s="2"/>
      <c r="AK1804" s="19"/>
      <c r="AL1804" s="2"/>
      <c r="AM1804" s="2"/>
    </row>
    <row r="1805" spans="34:39" ht="12.75">
      <c r="AH1805" s="1"/>
      <c r="AI1805" s="2"/>
      <c r="AJ1805" s="2"/>
      <c r="AK1805" s="19"/>
      <c r="AL1805" s="2"/>
      <c r="AM1805" s="2"/>
    </row>
    <row r="1806" spans="34:39" ht="12.75">
      <c r="AH1806" s="1"/>
      <c r="AI1806" s="2"/>
      <c r="AJ1806" s="2"/>
      <c r="AK1806" s="19"/>
      <c r="AL1806" s="2"/>
      <c r="AM1806" s="2"/>
    </row>
    <row r="1807" spans="34:39" ht="12.75">
      <c r="AH1807" s="1"/>
      <c r="AI1807" s="2"/>
      <c r="AJ1807" s="2"/>
      <c r="AK1807" s="19"/>
      <c r="AL1807" s="2"/>
      <c r="AM1807" s="2"/>
    </row>
    <row r="1808" spans="34:39" ht="12.75">
      <c r="AH1808" s="1"/>
      <c r="AI1808" s="2"/>
      <c r="AJ1808" s="2"/>
      <c r="AK1808" s="19"/>
      <c r="AL1808" s="2"/>
      <c r="AM1808" s="2"/>
    </row>
    <row r="1809" spans="34:39" ht="12.75">
      <c r="AH1809" s="1"/>
      <c r="AI1809" s="2"/>
      <c r="AJ1809" s="2"/>
      <c r="AK1809" s="19"/>
      <c r="AL1809" s="2"/>
      <c r="AM1809" s="2"/>
    </row>
    <row r="1810" spans="34:39" ht="12.75">
      <c r="AH1810" s="1"/>
      <c r="AI1810" s="2"/>
      <c r="AJ1810" s="2"/>
      <c r="AK1810" s="19"/>
      <c r="AL1810" s="2"/>
      <c r="AM1810" s="2"/>
    </row>
    <row r="1811" spans="34:39" ht="12.75">
      <c r="AH1811" s="1"/>
      <c r="AI1811" s="2"/>
      <c r="AJ1811" s="2"/>
      <c r="AK1811" s="19"/>
      <c r="AL1811" s="2"/>
      <c r="AM1811" s="2"/>
    </row>
    <row r="1812" spans="34:39" ht="12.75">
      <c r="AH1812" s="1"/>
      <c r="AI1812" s="2"/>
      <c r="AJ1812" s="2"/>
      <c r="AK1812" s="19"/>
      <c r="AL1812" s="2"/>
      <c r="AM1812" s="2"/>
    </row>
    <row r="1813" spans="34:39" ht="12.75">
      <c r="AH1813" s="1"/>
      <c r="AI1813" s="2"/>
      <c r="AJ1813" s="2"/>
      <c r="AK1813" s="19"/>
      <c r="AL1813" s="2"/>
      <c r="AM1813" s="2"/>
    </row>
    <row r="1814" spans="34:39" ht="12.75">
      <c r="AH1814" s="1"/>
      <c r="AI1814" s="2"/>
      <c r="AJ1814" s="2"/>
      <c r="AK1814" s="19"/>
      <c r="AL1814" s="2"/>
      <c r="AM1814" s="2"/>
    </row>
    <row r="1815" spans="34:39" ht="12.75">
      <c r="AH1815" s="1"/>
      <c r="AI1815" s="2"/>
      <c r="AJ1815" s="2"/>
      <c r="AK1815" s="19"/>
      <c r="AL1815" s="2"/>
      <c r="AM1815" s="2"/>
    </row>
    <row r="1816" spans="34:39" ht="12.75">
      <c r="AH1816" s="1"/>
      <c r="AI1816" s="2"/>
      <c r="AJ1816" s="2"/>
      <c r="AK1816" s="19"/>
      <c r="AL1816" s="2"/>
      <c r="AM1816" s="2"/>
    </row>
    <row r="1817" spans="34:39" ht="12.75">
      <c r="AH1817" s="1"/>
      <c r="AI1817" s="2"/>
      <c r="AJ1817" s="2"/>
      <c r="AK1817" s="19"/>
      <c r="AL1817" s="2"/>
      <c r="AM1817" s="2"/>
    </row>
    <row r="1818" spans="34:39" ht="12.75">
      <c r="AH1818" s="1"/>
      <c r="AI1818" s="2"/>
      <c r="AJ1818" s="2"/>
      <c r="AK1818" s="19"/>
      <c r="AL1818" s="2"/>
      <c r="AM1818" s="2"/>
    </row>
    <row r="1819" spans="34:39" ht="12.75">
      <c r="AH1819" s="1"/>
      <c r="AI1819" s="2"/>
      <c r="AJ1819" s="2"/>
      <c r="AK1819" s="19"/>
      <c r="AL1819" s="2"/>
      <c r="AM1819" s="2"/>
    </row>
    <row r="1820" spans="34:39" ht="12.75">
      <c r="AH1820" s="1"/>
      <c r="AI1820" s="2"/>
      <c r="AJ1820" s="2"/>
      <c r="AK1820" s="19"/>
      <c r="AL1820" s="2"/>
      <c r="AM1820" s="2"/>
    </row>
    <row r="1821" spans="34:39" ht="12.75">
      <c r="AH1821" s="1"/>
      <c r="AI1821" s="2"/>
      <c r="AJ1821" s="2"/>
      <c r="AK1821" s="19"/>
      <c r="AL1821" s="2"/>
      <c r="AM1821" s="2"/>
    </row>
    <row r="1822" spans="34:39" ht="12.75">
      <c r="AH1822" s="1"/>
      <c r="AI1822" s="2"/>
      <c r="AJ1822" s="2"/>
      <c r="AK1822" s="19"/>
      <c r="AL1822" s="2"/>
      <c r="AM1822" s="2"/>
    </row>
    <row r="1823" spans="34:39" ht="12.75">
      <c r="AH1823" s="1"/>
      <c r="AI1823" s="2"/>
      <c r="AJ1823" s="2"/>
      <c r="AK1823" s="19"/>
      <c r="AL1823" s="2"/>
      <c r="AM1823" s="2"/>
    </row>
    <row r="1824" spans="34:39" ht="12.75">
      <c r="AH1824" s="1"/>
      <c r="AI1824" s="2"/>
      <c r="AJ1824" s="2"/>
      <c r="AK1824" s="19"/>
      <c r="AL1824" s="2"/>
      <c r="AM1824" s="2"/>
    </row>
    <row r="1825" spans="34:39" ht="12.75">
      <c r="AH1825" s="1"/>
      <c r="AI1825" s="2"/>
      <c r="AJ1825" s="2"/>
      <c r="AK1825" s="19"/>
      <c r="AL1825" s="2"/>
      <c r="AM1825" s="2"/>
    </row>
    <row r="1826" spans="34:39" ht="12.75">
      <c r="AH1826" s="1"/>
      <c r="AI1826" s="2"/>
      <c r="AJ1826" s="2"/>
      <c r="AK1826" s="19"/>
      <c r="AL1826" s="2"/>
      <c r="AM1826" s="2"/>
    </row>
    <row r="1827" spans="34:39" ht="12.75">
      <c r="AH1827" s="1"/>
      <c r="AI1827" s="2"/>
      <c r="AJ1827" s="2"/>
      <c r="AK1827" s="19"/>
      <c r="AL1827" s="2"/>
      <c r="AM1827" s="2"/>
    </row>
    <row r="1828" spans="34:39" ht="12.75">
      <c r="AH1828" s="1"/>
      <c r="AI1828" s="2"/>
      <c r="AJ1828" s="2"/>
      <c r="AK1828" s="19"/>
      <c r="AL1828" s="2"/>
      <c r="AM1828" s="2"/>
    </row>
    <row r="1829" spans="34:39" ht="12.75">
      <c r="AH1829" s="1"/>
      <c r="AI1829" s="2"/>
      <c r="AJ1829" s="2"/>
      <c r="AK1829" s="19"/>
      <c r="AL1829" s="2"/>
      <c r="AM1829" s="2"/>
    </row>
    <row r="1830" spans="34:39" ht="12.75">
      <c r="AH1830" s="1"/>
      <c r="AI1830" s="2"/>
      <c r="AJ1830" s="2"/>
      <c r="AK1830" s="19"/>
      <c r="AL1830" s="2"/>
      <c r="AM1830" s="2"/>
    </row>
    <row r="1831" spans="34:39" ht="12.75">
      <c r="AH1831" s="1"/>
      <c r="AI1831" s="2"/>
      <c r="AJ1831" s="2"/>
      <c r="AK1831" s="19"/>
      <c r="AL1831" s="2"/>
      <c r="AM1831" s="2"/>
    </row>
    <row r="1832" spans="34:39" ht="12.75">
      <c r="AH1832" s="1"/>
      <c r="AI1832" s="2"/>
      <c r="AJ1832" s="2"/>
      <c r="AK1832" s="19"/>
      <c r="AL1832" s="2"/>
      <c r="AM1832" s="2"/>
    </row>
    <row r="1833" spans="34:39" ht="12.75">
      <c r="AH1833" s="1"/>
      <c r="AI1833" s="2"/>
      <c r="AJ1833" s="2"/>
      <c r="AK1833" s="19"/>
      <c r="AL1833" s="2"/>
      <c r="AM1833" s="2"/>
    </row>
    <row r="1834" spans="34:39" ht="12.75">
      <c r="AH1834" s="1"/>
      <c r="AI1834" s="2"/>
      <c r="AJ1834" s="2"/>
      <c r="AK1834" s="19"/>
      <c r="AL1834" s="2"/>
      <c r="AM1834" s="2"/>
    </row>
    <row r="1835" spans="34:39" ht="12.75">
      <c r="AH1835" s="1"/>
      <c r="AI1835" s="2"/>
      <c r="AJ1835" s="2"/>
      <c r="AK1835" s="19"/>
      <c r="AL1835" s="2"/>
      <c r="AM1835" s="2"/>
    </row>
    <row r="1836" spans="34:39" ht="12.75">
      <c r="AH1836" s="1"/>
      <c r="AI1836" s="2"/>
      <c r="AJ1836" s="2"/>
      <c r="AK1836" s="19"/>
      <c r="AL1836" s="2"/>
      <c r="AM1836" s="2"/>
    </row>
    <row r="1837" spans="34:39" ht="12.75">
      <c r="AH1837" s="1"/>
      <c r="AI1837" s="2"/>
      <c r="AJ1837" s="2"/>
      <c r="AK1837" s="19"/>
      <c r="AL1837" s="2"/>
      <c r="AM1837" s="2"/>
    </row>
    <row r="1838" spans="34:39" ht="12.75">
      <c r="AH1838" s="1"/>
      <c r="AI1838" s="2"/>
      <c r="AJ1838" s="2"/>
      <c r="AK1838" s="19"/>
      <c r="AL1838" s="2"/>
      <c r="AM1838" s="2"/>
    </row>
    <row r="1839" spans="34:39" ht="12.75">
      <c r="AH1839" s="1"/>
      <c r="AI1839" s="2"/>
      <c r="AJ1839" s="2"/>
      <c r="AK1839" s="19"/>
      <c r="AL1839" s="2"/>
      <c r="AM1839" s="2"/>
    </row>
    <row r="1840" spans="34:39" ht="12.75">
      <c r="AH1840" s="1"/>
      <c r="AI1840" s="2"/>
      <c r="AJ1840" s="2"/>
      <c r="AK1840" s="19"/>
      <c r="AL1840" s="2"/>
      <c r="AM1840" s="2"/>
    </row>
    <row r="1841" spans="34:39" ht="12.75">
      <c r="AH1841" s="1"/>
      <c r="AI1841" s="2"/>
      <c r="AJ1841" s="2"/>
      <c r="AK1841" s="19"/>
      <c r="AL1841" s="2"/>
      <c r="AM1841" s="2"/>
    </row>
    <row r="1842" spans="34:39" ht="12.75">
      <c r="AH1842" s="1"/>
      <c r="AI1842" s="2"/>
      <c r="AJ1842" s="2"/>
      <c r="AK1842" s="19"/>
      <c r="AL1842" s="2"/>
      <c r="AM1842" s="2"/>
    </row>
    <row r="1843" spans="34:39" ht="12.75">
      <c r="AH1843" s="1"/>
      <c r="AI1843" s="2"/>
      <c r="AJ1843" s="2"/>
      <c r="AK1843" s="19"/>
      <c r="AL1843" s="2"/>
      <c r="AM1843" s="2"/>
    </row>
    <row r="1844" spans="34:39" ht="12.75">
      <c r="AH1844" s="1"/>
      <c r="AI1844" s="2"/>
      <c r="AJ1844" s="2"/>
      <c r="AK1844" s="19"/>
      <c r="AL1844" s="2"/>
      <c r="AM1844" s="2"/>
    </row>
    <row r="1845" spans="34:39" ht="12.75">
      <c r="AH1845" s="1"/>
      <c r="AI1845" s="2"/>
      <c r="AJ1845" s="2"/>
      <c r="AK1845" s="19"/>
      <c r="AL1845" s="2"/>
      <c r="AM1845" s="2"/>
    </row>
    <row r="1846" spans="34:39" ht="12.75">
      <c r="AH1846" s="1"/>
      <c r="AI1846" s="2"/>
      <c r="AJ1846" s="2"/>
      <c r="AK1846" s="19"/>
      <c r="AL1846" s="2"/>
      <c r="AM1846" s="2"/>
    </row>
    <row r="1847" spans="34:39" ht="12.75">
      <c r="AH1847" s="1"/>
      <c r="AI1847" s="2"/>
      <c r="AJ1847" s="2"/>
      <c r="AK1847" s="19"/>
      <c r="AL1847" s="2"/>
      <c r="AM1847" s="2"/>
    </row>
    <row r="1848" spans="34:39" ht="12.75">
      <c r="AH1848" s="1"/>
      <c r="AI1848" s="2"/>
      <c r="AJ1848" s="2"/>
      <c r="AK1848" s="19"/>
      <c r="AL1848" s="2"/>
      <c r="AM1848" s="2"/>
    </row>
    <row r="1849" spans="34:39" ht="12.75">
      <c r="AH1849" s="1"/>
      <c r="AI1849" s="2"/>
      <c r="AJ1849" s="2"/>
      <c r="AK1849" s="19"/>
      <c r="AL1849" s="2"/>
      <c r="AM1849" s="2"/>
    </row>
    <row r="1850" spans="34:39" ht="12.75">
      <c r="AH1850" s="1"/>
      <c r="AI1850" s="2"/>
      <c r="AJ1850" s="2"/>
      <c r="AK1850" s="19"/>
      <c r="AL1850" s="2"/>
      <c r="AM1850" s="2"/>
    </row>
    <row r="1851" spans="34:39" ht="12.75">
      <c r="AH1851" s="1"/>
      <c r="AI1851" s="2"/>
      <c r="AJ1851" s="2"/>
      <c r="AK1851" s="19"/>
      <c r="AL1851" s="2"/>
      <c r="AM1851" s="2"/>
    </row>
    <row r="1852" spans="34:39" ht="12.75">
      <c r="AH1852" s="1"/>
      <c r="AI1852" s="2"/>
      <c r="AJ1852" s="2"/>
      <c r="AK1852" s="19"/>
      <c r="AL1852" s="2"/>
      <c r="AM1852" s="2"/>
    </row>
    <row r="1853" spans="34:39" ht="12.75">
      <c r="AH1853" s="1"/>
      <c r="AI1853" s="2"/>
      <c r="AJ1853" s="2"/>
      <c r="AK1853" s="19"/>
      <c r="AL1853" s="2"/>
      <c r="AM1853" s="2"/>
    </row>
    <row r="1854" spans="34:39" ht="12.75">
      <c r="AH1854" s="1"/>
      <c r="AI1854" s="2"/>
      <c r="AJ1854" s="2"/>
      <c r="AK1854" s="19"/>
      <c r="AL1854" s="2"/>
      <c r="AM1854" s="2"/>
    </row>
    <row r="1855" spans="34:39" ht="12.75">
      <c r="AH1855" s="1"/>
      <c r="AI1855" s="2"/>
      <c r="AJ1855" s="2"/>
      <c r="AK1855" s="19"/>
      <c r="AL1855" s="2"/>
      <c r="AM1855" s="2"/>
    </row>
    <row r="1856" spans="34:39" ht="12.75">
      <c r="AH1856" s="1"/>
      <c r="AI1856" s="2"/>
      <c r="AJ1856" s="2"/>
      <c r="AK1856" s="19"/>
      <c r="AL1856" s="2"/>
      <c r="AM1856" s="2"/>
    </row>
    <row r="1857" spans="34:39" ht="12.75">
      <c r="AH1857" s="1"/>
      <c r="AI1857" s="2"/>
      <c r="AJ1857" s="2"/>
      <c r="AK1857" s="19"/>
      <c r="AL1857" s="2"/>
      <c r="AM1857" s="2"/>
    </row>
    <row r="1858" spans="34:39" ht="12.75">
      <c r="AH1858" s="1"/>
      <c r="AI1858" s="2"/>
      <c r="AJ1858" s="2"/>
      <c r="AK1858" s="19"/>
      <c r="AL1858" s="2"/>
      <c r="AM1858" s="2"/>
    </row>
    <row r="1859" spans="34:39" ht="12.75">
      <c r="AH1859" s="1"/>
      <c r="AI1859" s="2"/>
      <c r="AJ1859" s="2"/>
      <c r="AK1859" s="19"/>
      <c r="AL1859" s="2"/>
      <c r="AM1859" s="2"/>
    </row>
    <row r="1860" spans="34:39" ht="12.75">
      <c r="AH1860" s="1"/>
      <c r="AI1860" s="2"/>
      <c r="AJ1860" s="2"/>
      <c r="AK1860" s="19"/>
      <c r="AL1860" s="2"/>
      <c r="AM1860" s="2"/>
    </row>
    <row r="1861" spans="34:39" ht="12.75">
      <c r="AH1861" s="1"/>
      <c r="AI1861" s="2"/>
      <c r="AJ1861" s="2"/>
      <c r="AK1861" s="19"/>
      <c r="AL1861" s="2"/>
      <c r="AM1861" s="2"/>
    </row>
    <row r="1862" spans="34:39" ht="12.75">
      <c r="AH1862" s="1"/>
      <c r="AI1862" s="2"/>
      <c r="AJ1862" s="2"/>
      <c r="AK1862" s="19"/>
      <c r="AL1862" s="2"/>
      <c r="AM1862" s="2"/>
    </row>
    <row r="1863" spans="34:39" ht="12.75">
      <c r="AH1863" s="1"/>
      <c r="AI1863" s="2"/>
      <c r="AJ1863" s="2"/>
      <c r="AK1863" s="19"/>
      <c r="AL1863" s="2"/>
      <c r="AM1863" s="2"/>
    </row>
    <row r="1864" spans="34:39" ht="12.75">
      <c r="AH1864" s="1"/>
      <c r="AI1864" s="2"/>
      <c r="AJ1864" s="2"/>
      <c r="AK1864" s="19"/>
      <c r="AL1864" s="2"/>
      <c r="AM1864" s="2"/>
    </row>
    <row r="1865" spans="34:39" ht="12.75">
      <c r="AH1865" s="1"/>
      <c r="AI1865" s="2"/>
      <c r="AJ1865" s="2"/>
      <c r="AK1865" s="19"/>
      <c r="AL1865" s="2"/>
      <c r="AM1865" s="2"/>
    </row>
    <row r="1866" spans="34:39" ht="12.75">
      <c r="AH1866" s="1"/>
      <c r="AI1866" s="2"/>
      <c r="AJ1866" s="2"/>
      <c r="AK1866" s="19"/>
      <c r="AL1866" s="2"/>
      <c r="AM1866" s="2"/>
    </row>
    <row r="1867" spans="34:39" ht="12.75">
      <c r="AH1867" s="1"/>
      <c r="AI1867" s="2"/>
      <c r="AJ1867" s="2"/>
      <c r="AK1867" s="19"/>
      <c r="AL1867" s="2"/>
      <c r="AM1867" s="2"/>
    </row>
    <row r="1868" spans="34:39" ht="12.75">
      <c r="AH1868" s="1"/>
      <c r="AI1868" s="2"/>
      <c r="AJ1868" s="2"/>
      <c r="AK1868" s="19"/>
      <c r="AL1868" s="2"/>
      <c r="AM1868" s="2"/>
    </row>
    <row r="1869" spans="34:39" ht="12.75">
      <c r="AH1869" s="1"/>
      <c r="AI1869" s="2"/>
      <c r="AJ1869" s="2"/>
      <c r="AK1869" s="19"/>
      <c r="AL1869" s="2"/>
      <c r="AM1869" s="2"/>
    </row>
    <row r="1870" spans="34:39" ht="12.75">
      <c r="AH1870" s="1"/>
      <c r="AI1870" s="2"/>
      <c r="AJ1870" s="2"/>
      <c r="AK1870" s="19"/>
      <c r="AL1870" s="2"/>
      <c r="AM1870" s="2"/>
    </row>
    <row r="1871" spans="34:39" ht="12.75">
      <c r="AH1871" s="1"/>
      <c r="AI1871" s="2"/>
      <c r="AJ1871" s="2"/>
      <c r="AK1871" s="19"/>
      <c r="AL1871" s="2"/>
      <c r="AM1871" s="2"/>
    </row>
    <row r="1872" spans="34:39" ht="12.75">
      <c r="AH1872" s="1"/>
      <c r="AI1872" s="2"/>
      <c r="AJ1872" s="2"/>
      <c r="AK1872" s="19"/>
      <c r="AL1872" s="2"/>
      <c r="AM1872" s="2"/>
    </row>
    <row r="1873" spans="34:39" ht="12.75">
      <c r="AH1873" s="1"/>
      <c r="AI1873" s="2"/>
      <c r="AJ1873" s="2"/>
      <c r="AK1873" s="19"/>
      <c r="AL1873" s="2"/>
      <c r="AM1873" s="2"/>
    </row>
    <row r="1874" spans="34:39" ht="12.75">
      <c r="AH1874" s="1"/>
      <c r="AI1874" s="2"/>
      <c r="AJ1874" s="2"/>
      <c r="AK1874" s="19"/>
      <c r="AL1874" s="2"/>
      <c r="AM1874" s="2"/>
    </row>
    <row r="1875" spans="34:39" ht="12.75">
      <c r="AH1875" s="1"/>
      <c r="AI1875" s="2"/>
      <c r="AJ1875" s="2"/>
      <c r="AK1875" s="19"/>
      <c r="AL1875" s="2"/>
      <c r="AM1875" s="2"/>
    </row>
    <row r="1876" spans="34:39" ht="12.75">
      <c r="AH1876" s="1"/>
      <c r="AI1876" s="2"/>
      <c r="AJ1876" s="2"/>
      <c r="AK1876" s="19"/>
      <c r="AL1876" s="2"/>
      <c r="AM1876" s="2"/>
    </row>
    <row r="1877" spans="34:39" ht="12.75">
      <c r="AH1877" s="1"/>
      <c r="AI1877" s="2"/>
      <c r="AJ1877" s="2"/>
      <c r="AK1877" s="19"/>
      <c r="AL1877" s="2"/>
      <c r="AM1877" s="2"/>
    </row>
    <row r="1878" spans="34:39" ht="12.75">
      <c r="AH1878" s="1"/>
      <c r="AI1878" s="2"/>
      <c r="AJ1878" s="2"/>
      <c r="AK1878" s="19"/>
      <c r="AL1878" s="2"/>
      <c r="AM1878" s="2"/>
    </row>
    <row r="1879" spans="34:39" ht="12.75">
      <c r="AH1879" s="1"/>
      <c r="AI1879" s="2"/>
      <c r="AJ1879" s="2"/>
      <c r="AK1879" s="19"/>
      <c r="AL1879" s="2"/>
      <c r="AM1879" s="2"/>
    </row>
    <row r="1880" spans="34:39" ht="12.75">
      <c r="AH1880" s="1"/>
      <c r="AI1880" s="2"/>
      <c r="AJ1880" s="2"/>
      <c r="AK1880" s="19"/>
      <c r="AL1880" s="2"/>
      <c r="AM1880" s="2"/>
    </row>
    <row r="1881" spans="34:39" ht="12.75">
      <c r="AH1881" s="1"/>
      <c r="AI1881" s="2"/>
      <c r="AJ1881" s="2"/>
      <c r="AK1881" s="19"/>
      <c r="AL1881" s="2"/>
      <c r="AM1881" s="2"/>
    </row>
    <row r="1882" spans="34:39" ht="12.75">
      <c r="AH1882" s="1"/>
      <c r="AI1882" s="2"/>
      <c r="AJ1882" s="2"/>
      <c r="AK1882" s="19"/>
      <c r="AL1882" s="2"/>
      <c r="AM1882" s="2"/>
    </row>
    <row r="1883" spans="34:39" ht="12.75">
      <c r="AH1883" s="1"/>
      <c r="AI1883" s="2"/>
      <c r="AJ1883" s="2"/>
      <c r="AK1883" s="19"/>
      <c r="AL1883" s="2"/>
      <c r="AM1883" s="2"/>
    </row>
    <row r="1884" spans="34:39" ht="12.75">
      <c r="AH1884" s="1"/>
      <c r="AI1884" s="2"/>
      <c r="AJ1884" s="2"/>
      <c r="AK1884" s="19"/>
      <c r="AL1884" s="2"/>
      <c r="AM1884" s="2"/>
    </row>
    <row r="1885" spans="34:39" ht="12.75">
      <c r="AH1885" s="1"/>
      <c r="AI1885" s="2"/>
      <c r="AJ1885" s="2"/>
      <c r="AK1885" s="19"/>
      <c r="AL1885" s="2"/>
      <c r="AM1885" s="2"/>
    </row>
    <row r="1886" spans="34:39" ht="12.75">
      <c r="AH1886" s="1"/>
      <c r="AI1886" s="2"/>
      <c r="AJ1886" s="2"/>
      <c r="AK1886" s="19"/>
      <c r="AL1886" s="2"/>
      <c r="AM1886" s="2"/>
    </row>
    <row r="1887" spans="34:39" ht="12.75">
      <c r="AH1887" s="1"/>
      <c r="AI1887" s="2"/>
      <c r="AJ1887" s="2"/>
      <c r="AK1887" s="19"/>
      <c r="AL1887" s="2"/>
      <c r="AM1887" s="2"/>
    </row>
    <row r="1888" spans="34:39" ht="12.75">
      <c r="AH1888" s="1"/>
      <c r="AI1888" s="2"/>
      <c r="AJ1888" s="2"/>
      <c r="AK1888" s="19"/>
      <c r="AL1888" s="2"/>
      <c r="AM1888" s="2"/>
    </row>
    <row r="1889" spans="34:39" ht="12.75">
      <c r="AH1889" s="1"/>
      <c r="AI1889" s="2"/>
      <c r="AJ1889" s="2"/>
      <c r="AK1889" s="19"/>
      <c r="AL1889" s="2"/>
      <c r="AM1889" s="2"/>
    </row>
    <row r="1890" spans="34:39" ht="12.75">
      <c r="AH1890" s="1"/>
      <c r="AI1890" s="2"/>
      <c r="AJ1890" s="2"/>
      <c r="AK1890" s="19"/>
      <c r="AL1890" s="2"/>
      <c r="AM1890" s="2"/>
    </row>
    <row r="1891" spans="34:39" ht="12.75">
      <c r="AH1891" s="1"/>
      <c r="AI1891" s="2"/>
      <c r="AJ1891" s="2"/>
      <c r="AK1891" s="19"/>
      <c r="AL1891" s="2"/>
      <c r="AM1891" s="2"/>
    </row>
    <row r="1892" spans="34:39" ht="12.75">
      <c r="AH1892" s="1"/>
      <c r="AI1892" s="2"/>
      <c r="AJ1892" s="2"/>
      <c r="AK1892" s="19"/>
      <c r="AL1892" s="2"/>
      <c r="AM1892" s="2"/>
    </row>
    <row r="1893" spans="34:39" ht="12.75">
      <c r="AH1893" s="1"/>
      <c r="AI1893" s="2"/>
      <c r="AJ1893" s="2"/>
      <c r="AK1893" s="19"/>
      <c r="AL1893" s="2"/>
      <c r="AM1893" s="2"/>
    </row>
    <row r="1894" spans="34:39" ht="12.75">
      <c r="AH1894" s="1"/>
      <c r="AI1894" s="2"/>
      <c r="AJ1894" s="2"/>
      <c r="AK1894" s="19"/>
      <c r="AL1894" s="2"/>
      <c r="AM1894" s="2"/>
    </row>
    <row r="1895" spans="34:39" ht="12.75">
      <c r="AH1895" s="1"/>
      <c r="AI1895" s="2"/>
      <c r="AJ1895" s="2"/>
      <c r="AK1895" s="19"/>
      <c r="AL1895" s="2"/>
      <c r="AM1895" s="2"/>
    </row>
    <row r="1896" spans="34:39" ht="12.75">
      <c r="AH1896" s="1"/>
      <c r="AI1896" s="2"/>
      <c r="AJ1896" s="2"/>
      <c r="AK1896" s="19"/>
      <c r="AL1896" s="2"/>
      <c r="AM1896" s="2"/>
    </row>
    <row r="1897" spans="34:39" ht="12.75">
      <c r="AH1897" s="1"/>
      <c r="AI1897" s="2"/>
      <c r="AJ1897" s="2"/>
      <c r="AK1897" s="19"/>
      <c r="AL1897" s="2"/>
      <c r="AM1897" s="2"/>
    </row>
    <row r="1898" spans="34:39" ht="12.75">
      <c r="AH1898" s="1"/>
      <c r="AI1898" s="2"/>
      <c r="AJ1898" s="2"/>
      <c r="AK1898" s="19"/>
      <c r="AL1898" s="2"/>
      <c r="AM1898" s="2"/>
    </row>
    <row r="1899" spans="34:39" ht="12.75">
      <c r="AH1899" s="1"/>
      <c r="AI1899" s="2"/>
      <c r="AJ1899" s="2"/>
      <c r="AK1899" s="19"/>
      <c r="AL1899" s="2"/>
      <c r="AM1899" s="2"/>
    </row>
    <row r="1900" spans="34:39" ht="12.75">
      <c r="AH1900" s="1"/>
      <c r="AI1900" s="2"/>
      <c r="AJ1900" s="2"/>
      <c r="AK1900" s="19"/>
      <c r="AL1900" s="2"/>
      <c r="AM1900" s="2"/>
    </row>
    <row r="1901" spans="34:39" ht="12.75">
      <c r="AH1901" s="1"/>
      <c r="AI1901" s="2"/>
      <c r="AJ1901" s="2"/>
      <c r="AK1901" s="19"/>
      <c r="AL1901" s="2"/>
      <c r="AM1901" s="2"/>
    </row>
    <row r="1902" spans="34:39" ht="12.75">
      <c r="AH1902" s="1"/>
      <c r="AI1902" s="2"/>
      <c r="AJ1902" s="2"/>
      <c r="AK1902" s="19"/>
      <c r="AL1902" s="2"/>
      <c r="AM1902" s="2"/>
    </row>
    <row r="1903" spans="34:39" ht="12.75">
      <c r="AH1903" s="1"/>
      <c r="AI1903" s="2"/>
      <c r="AJ1903" s="2"/>
      <c r="AK1903" s="19"/>
      <c r="AL1903" s="2"/>
      <c r="AM1903" s="2"/>
    </row>
    <row r="1904" spans="34:39" ht="12.75">
      <c r="AH1904" s="1"/>
      <c r="AI1904" s="2"/>
      <c r="AJ1904" s="2"/>
      <c r="AK1904" s="19"/>
      <c r="AL1904" s="2"/>
      <c r="AM1904" s="2"/>
    </row>
    <row r="1905" spans="34:39" ht="12.75">
      <c r="AH1905" s="1"/>
      <c r="AI1905" s="2"/>
      <c r="AJ1905" s="2"/>
      <c r="AK1905" s="19"/>
      <c r="AL1905" s="2"/>
      <c r="AM1905" s="2"/>
    </row>
    <row r="1906" spans="34:39" ht="12.75">
      <c r="AH1906" s="1"/>
      <c r="AI1906" s="2"/>
      <c r="AJ1906" s="2"/>
      <c r="AK1906" s="19"/>
      <c r="AL1906" s="2"/>
      <c r="AM1906" s="2"/>
    </row>
    <row r="1907" spans="34:39" ht="12.75">
      <c r="AH1907" s="1"/>
      <c r="AI1907" s="2"/>
      <c r="AJ1907" s="2"/>
      <c r="AK1907" s="19"/>
      <c r="AL1907" s="2"/>
      <c r="AM1907" s="2"/>
    </row>
    <row r="1908" spans="34:39" ht="12.75">
      <c r="AH1908" s="1"/>
      <c r="AI1908" s="2"/>
      <c r="AJ1908" s="2"/>
      <c r="AK1908" s="19"/>
      <c r="AL1908" s="2"/>
      <c r="AM1908" s="2"/>
    </row>
    <row r="1909" spans="34:39" ht="12.75">
      <c r="AH1909" s="1"/>
      <c r="AI1909" s="2"/>
      <c r="AJ1909" s="2"/>
      <c r="AK1909" s="19"/>
      <c r="AL1909" s="2"/>
      <c r="AM1909" s="2"/>
    </row>
    <row r="1910" spans="34:39" ht="12.75">
      <c r="AH1910" s="1"/>
      <c r="AI1910" s="2"/>
      <c r="AJ1910" s="2"/>
      <c r="AK1910" s="19"/>
      <c r="AL1910" s="2"/>
      <c r="AM1910" s="2"/>
    </row>
    <row r="1911" spans="34:39" ht="12.75">
      <c r="AH1911" s="1"/>
      <c r="AI1911" s="2"/>
      <c r="AJ1911" s="2"/>
      <c r="AK1911" s="19"/>
      <c r="AL1911" s="2"/>
      <c r="AM1911" s="2"/>
    </row>
    <row r="1912" spans="34:39" ht="12.75">
      <c r="AH1912" s="1"/>
      <c r="AI1912" s="2"/>
      <c r="AJ1912" s="2"/>
      <c r="AK1912" s="19"/>
      <c r="AL1912" s="2"/>
      <c r="AM1912" s="2"/>
    </row>
    <row r="1913" spans="34:39" ht="12.75">
      <c r="AH1913" s="1"/>
      <c r="AI1913" s="2"/>
      <c r="AJ1913" s="2"/>
      <c r="AK1913" s="19"/>
      <c r="AL1913" s="2"/>
      <c r="AM1913" s="2"/>
    </row>
    <row r="1914" spans="34:39" ht="12.75">
      <c r="AH1914" s="1"/>
      <c r="AI1914" s="2"/>
      <c r="AJ1914" s="2"/>
      <c r="AK1914" s="19"/>
      <c r="AL1914" s="2"/>
      <c r="AM1914" s="2"/>
    </row>
    <row r="1915" spans="34:39" ht="12.75">
      <c r="AH1915" s="1"/>
      <c r="AI1915" s="2"/>
      <c r="AJ1915" s="2"/>
      <c r="AK1915" s="19"/>
      <c r="AL1915" s="2"/>
      <c r="AM1915" s="2"/>
    </row>
    <row r="1916" spans="34:39" ht="12.75">
      <c r="AH1916" s="1"/>
      <c r="AI1916" s="2"/>
      <c r="AJ1916" s="2"/>
      <c r="AK1916" s="19"/>
      <c r="AL1916" s="2"/>
      <c r="AM1916" s="2"/>
    </row>
    <row r="1917" spans="34:39" ht="12.75">
      <c r="AH1917" s="1"/>
      <c r="AI1917" s="2"/>
      <c r="AJ1917" s="2"/>
      <c r="AK1917" s="19"/>
      <c r="AL1917" s="2"/>
      <c r="AM1917" s="2"/>
    </row>
    <row r="1918" spans="34:39" ht="12.75">
      <c r="AH1918" s="1"/>
      <c r="AI1918" s="2"/>
      <c r="AJ1918" s="2"/>
      <c r="AK1918" s="19"/>
      <c r="AL1918" s="2"/>
      <c r="AM1918" s="2"/>
    </row>
    <row r="1919" spans="34:39" ht="12.75">
      <c r="AH1919" s="1"/>
      <c r="AI1919" s="2"/>
      <c r="AJ1919" s="2"/>
      <c r="AK1919" s="19"/>
      <c r="AL1919" s="2"/>
      <c r="AM1919" s="2"/>
    </row>
    <row r="1920" spans="34:39" ht="12.75">
      <c r="AH1920" s="1"/>
      <c r="AI1920" s="2"/>
      <c r="AJ1920" s="2"/>
      <c r="AK1920" s="19"/>
      <c r="AL1920" s="2"/>
      <c r="AM1920" s="2"/>
    </row>
    <row r="1921" spans="34:39" ht="12.75">
      <c r="AH1921" s="1"/>
      <c r="AI1921" s="2"/>
      <c r="AJ1921" s="2"/>
      <c r="AK1921" s="19"/>
      <c r="AL1921" s="2"/>
      <c r="AM1921" s="2"/>
    </row>
    <row r="1922" spans="34:39" ht="12.75">
      <c r="AH1922" s="1"/>
      <c r="AI1922" s="2"/>
      <c r="AJ1922" s="2"/>
      <c r="AK1922" s="19"/>
      <c r="AL1922" s="2"/>
      <c r="AM1922" s="2"/>
    </row>
    <row r="1923" spans="34:39" ht="12.75">
      <c r="AH1923" s="1"/>
      <c r="AI1923" s="2"/>
      <c r="AJ1923" s="2"/>
      <c r="AK1923" s="19"/>
      <c r="AL1923" s="2"/>
      <c r="AM1923" s="2"/>
    </row>
    <row r="1924" spans="34:39" ht="12.75">
      <c r="AH1924" s="1"/>
      <c r="AI1924" s="2"/>
      <c r="AJ1924" s="2"/>
      <c r="AK1924" s="19"/>
      <c r="AL1924" s="2"/>
      <c r="AM1924" s="2"/>
    </row>
    <row r="1925" spans="34:39" ht="12.75">
      <c r="AH1925" s="1"/>
      <c r="AI1925" s="2"/>
      <c r="AJ1925" s="2"/>
      <c r="AK1925" s="19"/>
      <c r="AL1925" s="2"/>
      <c r="AM1925" s="2"/>
    </row>
    <row r="1926" spans="34:39" ht="12.75">
      <c r="AH1926" s="1"/>
      <c r="AI1926" s="2"/>
      <c r="AJ1926" s="2"/>
      <c r="AK1926" s="19"/>
      <c r="AL1926" s="2"/>
      <c r="AM1926" s="2"/>
    </row>
    <row r="1927" spans="34:39" ht="12.75">
      <c r="AH1927" s="1"/>
      <c r="AI1927" s="2"/>
      <c r="AJ1927" s="2"/>
      <c r="AK1927" s="19"/>
      <c r="AL1927" s="2"/>
      <c r="AM1927" s="2"/>
    </row>
    <row r="1928" spans="34:39" ht="12.75">
      <c r="AH1928" s="1"/>
      <c r="AI1928" s="2"/>
      <c r="AJ1928" s="2"/>
      <c r="AK1928" s="19"/>
      <c r="AL1928" s="2"/>
      <c r="AM1928" s="2"/>
    </row>
    <row r="1929" spans="34:39" ht="12.75">
      <c r="AH1929" s="1"/>
      <c r="AI1929" s="2"/>
      <c r="AJ1929" s="2"/>
      <c r="AK1929" s="19"/>
      <c r="AL1929" s="2"/>
      <c r="AM1929" s="2"/>
    </row>
    <row r="1930" spans="34:39" ht="12.75">
      <c r="AH1930" s="1"/>
      <c r="AI1930" s="2"/>
      <c r="AJ1930" s="2"/>
      <c r="AK1930" s="19"/>
      <c r="AL1930" s="2"/>
      <c r="AM1930" s="2"/>
    </row>
    <row r="1931" spans="34:39" ht="12.75">
      <c r="AH1931" s="1"/>
      <c r="AI1931" s="2"/>
      <c r="AJ1931" s="2"/>
      <c r="AK1931" s="19"/>
      <c r="AL1931" s="2"/>
      <c r="AM1931" s="2"/>
    </row>
    <row r="1932" spans="34:39" ht="12.75">
      <c r="AH1932" s="1"/>
      <c r="AI1932" s="2"/>
      <c r="AJ1932" s="2"/>
      <c r="AK1932" s="19"/>
      <c r="AL1932" s="2"/>
      <c r="AM1932" s="2"/>
    </row>
    <row r="1933" spans="34:39" ht="12.75">
      <c r="AH1933" s="1"/>
      <c r="AI1933" s="2"/>
      <c r="AJ1933" s="2"/>
      <c r="AK1933" s="19"/>
      <c r="AL1933" s="2"/>
      <c r="AM1933" s="2"/>
    </row>
    <row r="1934" spans="34:39" ht="12.75">
      <c r="AH1934" s="1"/>
      <c r="AI1934" s="2"/>
      <c r="AJ1934" s="2"/>
      <c r="AK1934" s="19"/>
      <c r="AL1934" s="2"/>
      <c r="AM1934" s="2"/>
    </row>
    <row r="1935" spans="34:39" ht="12.75">
      <c r="AH1935" s="1"/>
      <c r="AI1935" s="2"/>
      <c r="AJ1935" s="2"/>
      <c r="AK1935" s="19"/>
      <c r="AL1935" s="2"/>
      <c r="AM1935" s="2"/>
    </row>
    <row r="1936" spans="34:39" ht="12.75">
      <c r="AH1936" s="1"/>
      <c r="AI1936" s="2"/>
      <c r="AJ1936" s="2"/>
      <c r="AK1936" s="19"/>
      <c r="AL1936" s="2"/>
      <c r="AM1936" s="2"/>
    </row>
    <row r="1937" spans="34:39" ht="12.75">
      <c r="AH1937" s="1"/>
      <c r="AI1937" s="2"/>
      <c r="AJ1937" s="2"/>
      <c r="AK1937" s="19"/>
      <c r="AL1937" s="2"/>
      <c r="AM1937" s="2"/>
    </row>
    <row r="1938" spans="34:39" ht="12.75">
      <c r="AH1938" s="1"/>
      <c r="AI1938" s="2"/>
      <c r="AJ1938" s="2"/>
      <c r="AK1938" s="19"/>
      <c r="AL1938" s="2"/>
      <c r="AM1938" s="2"/>
    </row>
    <row r="1939" spans="34:39" ht="12.75">
      <c r="AH1939" s="1"/>
      <c r="AI1939" s="2"/>
      <c r="AJ1939" s="2"/>
      <c r="AK1939" s="19"/>
      <c r="AL1939" s="2"/>
      <c r="AM1939" s="2"/>
    </row>
    <row r="1940" spans="34:39" ht="12.75">
      <c r="AH1940" s="1"/>
      <c r="AI1940" s="2"/>
      <c r="AJ1940" s="2"/>
      <c r="AK1940" s="19"/>
      <c r="AL1940" s="2"/>
      <c r="AM1940" s="2"/>
    </row>
    <row r="1941" spans="34:39" ht="12.75">
      <c r="AH1941" s="1"/>
      <c r="AI1941" s="2"/>
      <c r="AJ1941" s="2"/>
      <c r="AK1941" s="19"/>
      <c r="AL1941" s="2"/>
      <c r="AM1941" s="2"/>
    </row>
    <row r="1942" spans="34:39" ht="12.75">
      <c r="AH1942" s="1"/>
      <c r="AI1942" s="2"/>
      <c r="AJ1942" s="2"/>
      <c r="AK1942" s="19"/>
      <c r="AL1942" s="2"/>
      <c r="AM1942" s="2"/>
    </row>
    <row r="1943" spans="34:39" ht="12.75">
      <c r="AH1943" s="1"/>
      <c r="AI1943" s="2"/>
      <c r="AJ1943" s="2"/>
      <c r="AK1943" s="19"/>
      <c r="AL1943" s="2"/>
      <c r="AM1943" s="2"/>
    </row>
    <row r="1944" spans="34:39" ht="12.75">
      <c r="AH1944" s="1"/>
      <c r="AI1944" s="2"/>
      <c r="AJ1944" s="2"/>
      <c r="AK1944" s="19"/>
      <c r="AL1944" s="2"/>
      <c r="AM1944" s="2"/>
    </row>
    <row r="1945" spans="34:39" ht="12.75">
      <c r="AH1945" s="1"/>
      <c r="AI1945" s="2"/>
      <c r="AJ1945" s="2"/>
      <c r="AK1945" s="19"/>
      <c r="AL1945" s="2"/>
      <c r="AM1945" s="2"/>
    </row>
    <row r="1946" spans="34:39" ht="12.75">
      <c r="AH1946" s="1"/>
      <c r="AI1946" s="2"/>
      <c r="AJ1946" s="2"/>
      <c r="AK1946" s="19"/>
      <c r="AL1946" s="2"/>
      <c r="AM1946" s="2"/>
    </row>
    <row r="1947" spans="34:39" ht="12.75">
      <c r="AH1947" s="1"/>
      <c r="AI1947" s="2"/>
      <c r="AJ1947" s="2"/>
      <c r="AK1947" s="19"/>
      <c r="AL1947" s="2"/>
      <c r="AM1947" s="2"/>
    </row>
    <row r="1948" spans="34:39" ht="12.75">
      <c r="AH1948" s="1"/>
      <c r="AI1948" s="2"/>
      <c r="AJ1948" s="2"/>
      <c r="AK1948" s="19"/>
      <c r="AL1948" s="2"/>
      <c r="AM1948" s="2"/>
    </row>
    <row r="1949" spans="34:39" ht="12.75">
      <c r="AH1949" s="1"/>
      <c r="AI1949" s="2"/>
      <c r="AJ1949" s="2"/>
      <c r="AK1949" s="19"/>
      <c r="AL1949" s="2"/>
      <c r="AM1949" s="2"/>
    </row>
    <row r="1950" spans="34:39" ht="12.75">
      <c r="AH1950" s="1"/>
      <c r="AI1950" s="2"/>
      <c r="AJ1950" s="2"/>
      <c r="AK1950" s="19"/>
      <c r="AL1950" s="2"/>
      <c r="AM1950" s="2"/>
    </row>
    <row r="1951" spans="34:39" ht="12.75">
      <c r="AH1951" s="1"/>
      <c r="AI1951" s="2"/>
      <c r="AJ1951" s="2"/>
      <c r="AK1951" s="19"/>
      <c r="AL1951" s="2"/>
      <c r="AM1951" s="2"/>
    </row>
    <row r="1952" spans="34:39" ht="12.75">
      <c r="AH1952" s="1"/>
      <c r="AI1952" s="2"/>
      <c r="AJ1952" s="2"/>
      <c r="AK1952" s="19"/>
      <c r="AL1952" s="2"/>
      <c r="AM1952" s="2"/>
    </row>
    <row r="1953" spans="34:39" ht="12.75">
      <c r="AH1953" s="1"/>
      <c r="AI1953" s="2"/>
      <c r="AJ1953" s="2"/>
      <c r="AK1953" s="19"/>
      <c r="AL1953" s="2"/>
      <c r="AM1953" s="2"/>
    </row>
    <row r="1954" spans="34:39" ht="12.75">
      <c r="AH1954" s="1"/>
      <c r="AI1954" s="2"/>
      <c r="AJ1954" s="2"/>
      <c r="AK1954" s="19"/>
      <c r="AL1954" s="2"/>
      <c r="AM1954" s="2"/>
    </row>
    <row r="1955" spans="34:39" ht="12.75">
      <c r="AH1955" s="1"/>
      <c r="AI1955" s="2"/>
      <c r="AJ1955" s="2"/>
      <c r="AK1955" s="19"/>
      <c r="AL1955" s="2"/>
      <c r="AM1955" s="2"/>
    </row>
    <row r="1956" spans="34:39" ht="12.75">
      <c r="AH1956" s="1"/>
      <c r="AI1956" s="2"/>
      <c r="AJ1956" s="2"/>
      <c r="AK1956" s="19"/>
      <c r="AL1956" s="2"/>
      <c r="AM1956" s="2"/>
    </row>
    <row r="1957" spans="34:39" ht="12.75">
      <c r="AH1957" s="1"/>
      <c r="AI1957" s="2"/>
      <c r="AJ1957" s="2"/>
      <c r="AK1957" s="19"/>
      <c r="AL1957" s="2"/>
      <c r="AM1957" s="2"/>
    </row>
    <row r="1958" spans="34:39" ht="12.75">
      <c r="AH1958" s="1"/>
      <c r="AI1958" s="2"/>
      <c r="AJ1958" s="2"/>
      <c r="AK1958" s="19"/>
      <c r="AL1958" s="2"/>
      <c r="AM1958" s="2"/>
    </row>
    <row r="1959" spans="34:39" ht="12.75">
      <c r="AH1959" s="1"/>
      <c r="AI1959" s="2"/>
      <c r="AJ1959" s="2"/>
      <c r="AK1959" s="19"/>
      <c r="AL1959" s="2"/>
      <c r="AM1959" s="2"/>
    </row>
    <row r="1960" spans="34:39" ht="12.75">
      <c r="AH1960" s="1"/>
      <c r="AI1960" s="2"/>
      <c r="AJ1960" s="2"/>
      <c r="AK1960" s="19"/>
      <c r="AL1960" s="2"/>
      <c r="AM1960" s="2"/>
    </row>
    <row r="1961" spans="34:39" ht="12.75">
      <c r="AH1961" s="1"/>
      <c r="AI1961" s="2"/>
      <c r="AJ1961" s="2"/>
      <c r="AK1961" s="19"/>
      <c r="AL1961" s="2"/>
      <c r="AM1961" s="2"/>
    </row>
    <row r="1962" spans="34:39" ht="12.75">
      <c r="AH1962" s="1"/>
      <c r="AI1962" s="2"/>
      <c r="AJ1962" s="2"/>
      <c r="AK1962" s="19"/>
      <c r="AL1962" s="2"/>
      <c r="AM1962" s="2"/>
    </row>
    <row r="1963" spans="34:39" ht="12.75">
      <c r="AH1963" s="1"/>
      <c r="AI1963" s="2"/>
      <c r="AJ1963" s="2"/>
      <c r="AK1963" s="19"/>
      <c r="AL1963" s="2"/>
      <c r="AM1963" s="2"/>
    </row>
    <row r="1964" spans="34:39" ht="12.75">
      <c r="AH1964" s="1"/>
      <c r="AI1964" s="2"/>
      <c r="AJ1964" s="2"/>
      <c r="AK1964" s="19"/>
      <c r="AL1964" s="2"/>
      <c r="AM1964" s="2"/>
    </row>
    <row r="1965" spans="34:39" ht="12.75">
      <c r="AH1965" s="1"/>
      <c r="AI1965" s="2"/>
      <c r="AJ1965" s="2"/>
      <c r="AK1965" s="19"/>
      <c r="AL1965" s="2"/>
      <c r="AM1965" s="2"/>
    </row>
    <row r="1966" spans="34:39" ht="12.75">
      <c r="AH1966" s="1"/>
      <c r="AI1966" s="2"/>
      <c r="AJ1966" s="2"/>
      <c r="AK1966" s="19"/>
      <c r="AL1966" s="2"/>
      <c r="AM1966" s="2"/>
    </row>
    <row r="1967" spans="34:39" ht="12.75">
      <c r="AH1967" s="1"/>
      <c r="AI1967" s="2"/>
      <c r="AJ1967" s="2"/>
      <c r="AK1967" s="19"/>
      <c r="AL1967" s="2"/>
      <c r="AM1967" s="2"/>
    </row>
    <row r="1968" spans="34:39" ht="12.75">
      <c r="AH1968" s="1"/>
      <c r="AI1968" s="2"/>
      <c r="AJ1968" s="2"/>
      <c r="AK1968" s="19"/>
      <c r="AL1968" s="2"/>
      <c r="AM1968" s="2"/>
    </row>
    <row r="1969" spans="34:39" ht="12.75">
      <c r="AH1969" s="1"/>
      <c r="AI1969" s="2"/>
      <c r="AJ1969" s="2"/>
      <c r="AK1969" s="19"/>
      <c r="AL1969" s="2"/>
      <c r="AM1969" s="2"/>
    </row>
    <row r="1970" spans="34:39" ht="12.75">
      <c r="AH1970" s="1"/>
      <c r="AI1970" s="2"/>
      <c r="AJ1970" s="2"/>
      <c r="AK1970" s="19"/>
      <c r="AL1970" s="2"/>
      <c r="AM1970" s="2"/>
    </row>
    <row r="1971" spans="34:39" ht="12.75">
      <c r="AH1971" s="1"/>
      <c r="AI1971" s="2"/>
      <c r="AJ1971" s="2"/>
      <c r="AK1971" s="19"/>
      <c r="AL1971" s="2"/>
      <c r="AM1971" s="2"/>
    </row>
    <row r="1972" spans="34:39" ht="12.75">
      <c r="AH1972" s="1"/>
      <c r="AI1972" s="2"/>
      <c r="AJ1972" s="2"/>
      <c r="AK1972" s="19"/>
      <c r="AL1972" s="2"/>
      <c r="AM1972" s="2"/>
    </row>
    <row r="1973" spans="34:39" ht="12.75">
      <c r="AH1973" s="1"/>
      <c r="AI1973" s="2"/>
      <c r="AJ1973" s="2"/>
      <c r="AK1973" s="19"/>
      <c r="AL1973" s="2"/>
      <c r="AM1973" s="2"/>
    </row>
    <row r="1974" spans="34:39" ht="12.75">
      <c r="AH1974" s="1"/>
      <c r="AI1974" s="2"/>
      <c r="AJ1974" s="2"/>
      <c r="AK1974" s="19"/>
      <c r="AL1974" s="2"/>
      <c r="AM1974" s="2"/>
    </row>
    <row r="1975" spans="34:39" ht="12.75">
      <c r="AH1975" s="1"/>
      <c r="AI1975" s="2"/>
      <c r="AJ1975" s="2"/>
      <c r="AK1975" s="19"/>
      <c r="AL1975" s="2"/>
      <c r="AM1975" s="2"/>
    </row>
    <row r="1976" spans="34:39" ht="12.75">
      <c r="AH1976" s="1"/>
      <c r="AI1976" s="2"/>
      <c r="AJ1976" s="2"/>
      <c r="AK1976" s="19"/>
      <c r="AL1976" s="2"/>
      <c r="AM1976" s="2"/>
    </row>
    <row r="1977" spans="34:39" ht="12.75">
      <c r="AH1977" s="1"/>
      <c r="AI1977" s="2"/>
      <c r="AJ1977" s="2"/>
      <c r="AK1977" s="19"/>
      <c r="AL1977" s="2"/>
      <c r="AM1977" s="2"/>
    </row>
    <row r="1978" spans="34:39" ht="12.75">
      <c r="AH1978" s="1"/>
      <c r="AI1978" s="2"/>
      <c r="AJ1978" s="2"/>
      <c r="AK1978" s="19"/>
      <c r="AL1978" s="2"/>
      <c r="AM1978" s="2"/>
    </row>
    <row r="1979" spans="34:39" ht="12.75">
      <c r="AH1979" s="1"/>
      <c r="AI1979" s="2"/>
      <c r="AJ1979" s="2"/>
      <c r="AK1979" s="19"/>
      <c r="AL1979" s="2"/>
      <c r="AM1979" s="2"/>
    </row>
    <row r="1980" spans="34:39" ht="12.75">
      <c r="AH1980" s="1"/>
      <c r="AI1980" s="2"/>
      <c r="AJ1980" s="2"/>
      <c r="AK1980" s="19"/>
      <c r="AL1980" s="2"/>
      <c r="AM1980" s="2"/>
    </row>
    <row r="1981" spans="34:39" ht="12.75">
      <c r="AH1981" s="1"/>
      <c r="AI1981" s="2"/>
      <c r="AJ1981" s="2"/>
      <c r="AK1981" s="19"/>
      <c r="AL1981" s="2"/>
      <c r="AM1981" s="2"/>
    </row>
    <row r="1982" spans="34:39" ht="12.75">
      <c r="AH1982" s="1"/>
      <c r="AI1982" s="2"/>
      <c r="AJ1982" s="2"/>
      <c r="AK1982" s="19"/>
      <c r="AL1982" s="2"/>
      <c r="AM1982" s="2"/>
    </row>
    <row r="1983" spans="34:39" ht="12.75">
      <c r="AH1983" s="1"/>
      <c r="AI1983" s="2"/>
      <c r="AJ1983" s="2"/>
      <c r="AK1983" s="19"/>
      <c r="AL1983" s="2"/>
      <c r="AM1983" s="2"/>
    </row>
    <row r="1984" spans="34:39" ht="12.75">
      <c r="AH1984" s="1"/>
      <c r="AI1984" s="2"/>
      <c r="AJ1984" s="2"/>
      <c r="AK1984" s="19"/>
      <c r="AL1984" s="2"/>
      <c r="AM1984" s="2"/>
    </row>
    <row r="1985" spans="34:39" ht="12.75">
      <c r="AH1985" s="1"/>
      <c r="AI1985" s="2"/>
      <c r="AJ1985" s="2"/>
      <c r="AK1985" s="19"/>
      <c r="AL1985" s="2"/>
      <c r="AM1985" s="2"/>
    </row>
    <row r="1986" spans="34:39" ht="12.75">
      <c r="AH1986" s="1"/>
      <c r="AI1986" s="2"/>
      <c r="AJ1986" s="2"/>
      <c r="AK1986" s="19"/>
      <c r="AL1986" s="2"/>
      <c r="AM1986" s="2"/>
    </row>
    <row r="1987" spans="34:39" ht="12.75">
      <c r="AH1987" s="1"/>
      <c r="AI1987" s="2"/>
      <c r="AJ1987" s="2"/>
      <c r="AK1987" s="19"/>
      <c r="AL1987" s="2"/>
      <c r="AM1987" s="2"/>
    </row>
    <row r="1988" spans="34:39" ht="12.75">
      <c r="AH1988" s="1"/>
      <c r="AI1988" s="2"/>
      <c r="AJ1988" s="2"/>
      <c r="AK1988" s="19"/>
      <c r="AL1988" s="2"/>
      <c r="AM1988" s="2"/>
    </row>
    <row r="1989" spans="34:39" ht="12.75">
      <c r="AH1989" s="1"/>
      <c r="AI1989" s="2"/>
      <c r="AJ1989" s="2"/>
      <c r="AK1989" s="19"/>
      <c r="AL1989" s="2"/>
      <c r="AM1989" s="2"/>
    </row>
    <row r="1990" spans="34:39" ht="12.75">
      <c r="AH1990" s="1"/>
      <c r="AI1990" s="2"/>
      <c r="AJ1990" s="2"/>
      <c r="AK1990" s="19"/>
      <c r="AL1990" s="2"/>
      <c r="AM1990" s="2"/>
    </row>
    <row r="1991" spans="34:39" ht="12.75">
      <c r="AH1991" s="1"/>
      <c r="AI1991" s="2"/>
      <c r="AJ1991" s="2"/>
      <c r="AK1991" s="19"/>
      <c r="AL1991" s="2"/>
      <c r="AM1991" s="2"/>
    </row>
    <row r="1992" spans="34:39" ht="12.75">
      <c r="AH1992" s="1"/>
      <c r="AI1992" s="2"/>
      <c r="AJ1992" s="2"/>
      <c r="AK1992" s="19"/>
      <c r="AL1992" s="2"/>
      <c r="AM1992" s="2"/>
    </row>
    <row r="1993" spans="34:39" ht="12.75">
      <c r="AH1993" s="1"/>
      <c r="AI1993" s="2"/>
      <c r="AJ1993" s="2"/>
      <c r="AK1993" s="19"/>
      <c r="AL1993" s="2"/>
      <c r="AM1993" s="2"/>
    </row>
    <row r="1994" spans="34:39" ht="12.75">
      <c r="AH1994" s="1"/>
      <c r="AI1994" s="2"/>
      <c r="AJ1994" s="2"/>
      <c r="AK1994" s="19"/>
      <c r="AL1994" s="2"/>
      <c r="AM1994" s="2"/>
    </row>
    <row r="1995" spans="34:39" ht="12.75">
      <c r="AH1995" s="1"/>
      <c r="AI1995" s="2"/>
      <c r="AJ1995" s="2"/>
      <c r="AK1995" s="19"/>
      <c r="AL1995" s="2"/>
      <c r="AM1995" s="2"/>
    </row>
    <row r="1996" spans="34:39" ht="12.75">
      <c r="AH1996" s="1"/>
      <c r="AI1996" s="2"/>
      <c r="AJ1996" s="2"/>
      <c r="AK1996" s="19"/>
      <c r="AL1996" s="2"/>
      <c r="AM1996" s="2"/>
    </row>
    <row r="1997" spans="34:39" ht="12.75">
      <c r="AH1997" s="1"/>
      <c r="AI1997" s="2"/>
      <c r="AJ1997" s="2"/>
      <c r="AK1997" s="19"/>
      <c r="AL1997" s="2"/>
      <c r="AM1997" s="2"/>
    </row>
    <row r="1998" spans="34:39" ht="12.75">
      <c r="AH1998" s="1"/>
      <c r="AI1998" s="2"/>
      <c r="AJ1998" s="2"/>
      <c r="AK1998" s="19"/>
      <c r="AL1998" s="2"/>
      <c r="AM1998" s="2"/>
    </row>
    <row r="1999" spans="34:39" ht="12.75">
      <c r="AH1999" s="1"/>
      <c r="AI1999" s="2"/>
      <c r="AJ1999" s="2"/>
      <c r="AK1999" s="19"/>
      <c r="AL1999" s="2"/>
      <c r="AM1999" s="2"/>
    </row>
    <row r="2000" spans="34:39" ht="12.75">
      <c r="AH2000" s="1"/>
      <c r="AI2000" s="2"/>
      <c r="AJ2000" s="2"/>
      <c r="AK2000" s="19"/>
      <c r="AL2000" s="2"/>
      <c r="AM2000" s="2"/>
    </row>
    <row r="2001" spans="34:39" ht="12.75">
      <c r="AH2001" s="1"/>
      <c r="AI2001" s="2"/>
      <c r="AJ2001" s="2"/>
      <c r="AK2001" s="19"/>
      <c r="AL2001" s="2"/>
      <c r="AM2001" s="2"/>
    </row>
    <row r="2002" spans="34:39" ht="12.75">
      <c r="AH2002" s="1"/>
      <c r="AI2002" s="2"/>
      <c r="AJ2002" s="2"/>
      <c r="AK2002" s="19"/>
      <c r="AL2002" s="2"/>
      <c r="AM2002" s="2"/>
    </row>
    <row r="2003" spans="34:39" ht="12.75">
      <c r="AH2003" s="1"/>
      <c r="AI2003" s="2"/>
      <c r="AJ2003" s="2"/>
      <c r="AK2003" s="19"/>
      <c r="AL2003" s="2"/>
      <c r="AM2003" s="2"/>
    </row>
    <row r="2004" spans="34:39" ht="12.75">
      <c r="AH2004" s="1"/>
      <c r="AI2004" s="2"/>
      <c r="AJ2004" s="2"/>
      <c r="AK2004" s="19"/>
      <c r="AL2004" s="2"/>
      <c r="AM2004" s="2"/>
    </row>
    <row r="2005" spans="34:37" ht="12.75">
      <c r="AH2005" s="1"/>
      <c r="AI2005" s="18"/>
      <c r="AJ2005" s="2"/>
      <c r="AK2005" s="19"/>
    </row>
    <row r="2007" ht="12.75">
      <c r="G2007" s="3"/>
    </row>
    <row r="2008" spans="7:39" ht="12.75">
      <c r="G2008" s="3"/>
      <c r="AL2008" s="18"/>
      <c r="AM2008" s="18"/>
    </row>
    <row r="2009" spans="7:39" ht="12.75">
      <c r="G2009" s="3"/>
      <c r="AJ2009" s="18"/>
      <c r="AL2009" s="18"/>
      <c r="AM2009" s="18"/>
    </row>
    <row r="2010" ht="12.75">
      <c r="G2010" s="3"/>
    </row>
    <row r="2011" ht="12.75">
      <c r="G2011" s="3"/>
    </row>
    <row r="2012" ht="12.75">
      <c r="G2012" s="3"/>
    </row>
    <row r="2013" ht="12.75">
      <c r="G2013" s="3"/>
    </row>
    <row r="2014" ht="12.75">
      <c r="G2014" s="3"/>
    </row>
    <row r="2015" ht="12.75">
      <c r="G2015" s="3"/>
    </row>
    <row r="2016" ht="12.75">
      <c r="G2016" s="3"/>
    </row>
    <row r="2017" ht="12.75">
      <c r="G2017" s="3"/>
    </row>
    <row r="2018" ht="12.75">
      <c r="G2018" s="3"/>
    </row>
    <row r="2019" ht="12.75">
      <c r="G2019" s="3"/>
    </row>
    <row r="2020" ht="12.75">
      <c r="G2020" s="3"/>
    </row>
    <row r="2021" ht="12.75">
      <c r="G2021" s="3"/>
    </row>
    <row r="2022" ht="12.75">
      <c r="G2022" s="3"/>
    </row>
    <row r="2023" ht="12.75">
      <c r="G2023" s="3"/>
    </row>
    <row r="2024" ht="12.75">
      <c r="G2024" s="3"/>
    </row>
    <row r="2025" ht="12.75">
      <c r="G2025" s="3"/>
    </row>
    <row r="2026" ht="12.75">
      <c r="G2026" s="3"/>
    </row>
    <row r="2027" ht="12.75">
      <c r="G2027" s="3"/>
    </row>
    <row r="2028" ht="12.75">
      <c r="G2028" s="3"/>
    </row>
    <row r="2029" ht="12.75">
      <c r="G2029" s="3"/>
    </row>
    <row r="2030" ht="12.75">
      <c r="G2030" s="3"/>
    </row>
    <row r="2031" ht="12.75">
      <c r="G2031" s="3"/>
    </row>
    <row r="2032" ht="12.75">
      <c r="G2032" s="3"/>
    </row>
    <row r="2033" ht="12.75">
      <c r="G2033" s="3"/>
    </row>
    <row r="2034" ht="12.75">
      <c r="G2034" s="3"/>
    </row>
    <row r="2035" ht="12.75">
      <c r="G2035" s="3"/>
    </row>
    <row r="2036" ht="12.75">
      <c r="G2036" s="3"/>
    </row>
    <row r="2037" ht="12.75">
      <c r="G2037" s="3"/>
    </row>
    <row r="2038" ht="12.75">
      <c r="G2038" s="3"/>
    </row>
    <row r="2039" ht="12.75">
      <c r="G2039" s="3"/>
    </row>
    <row r="2040" ht="12.75">
      <c r="G2040" s="3"/>
    </row>
    <row r="2041" ht="12.75">
      <c r="G2041" s="3"/>
    </row>
    <row r="2042" ht="12.75">
      <c r="G2042" s="3"/>
    </row>
    <row r="2043" ht="12.75">
      <c r="G2043" s="3"/>
    </row>
    <row r="2044" ht="12.75">
      <c r="G2044" s="3"/>
    </row>
    <row r="2045" ht="12.75">
      <c r="G2045" s="3"/>
    </row>
    <row r="2046" ht="12.75">
      <c r="G2046" s="3"/>
    </row>
    <row r="2047" ht="12.75">
      <c r="G2047" s="3"/>
    </row>
    <row r="2048" ht="12.75">
      <c r="G2048" s="3"/>
    </row>
    <row r="2049" ht="12.75">
      <c r="G2049" s="3"/>
    </row>
    <row r="2050" ht="12.75">
      <c r="G2050" s="3"/>
    </row>
    <row r="2051" ht="12.75">
      <c r="G2051" s="3"/>
    </row>
    <row r="2052" ht="12.75">
      <c r="G2052" s="3"/>
    </row>
    <row r="2053" ht="12.75">
      <c r="G2053" s="3"/>
    </row>
    <row r="2054" ht="12.75">
      <c r="G2054" s="3"/>
    </row>
    <row r="2055" ht="12.75">
      <c r="G2055" s="3"/>
    </row>
    <row r="2056" ht="12.75">
      <c r="G2056" s="3"/>
    </row>
    <row r="2057" ht="12.75">
      <c r="G2057" s="3"/>
    </row>
    <row r="2058" ht="12.75">
      <c r="G2058" s="3"/>
    </row>
    <row r="2059" ht="12.75">
      <c r="G2059" s="3"/>
    </row>
    <row r="2060" ht="12.75">
      <c r="G2060" s="3"/>
    </row>
    <row r="2061" ht="12.75">
      <c r="G2061" s="3"/>
    </row>
    <row r="2062" ht="12.75">
      <c r="G2062" s="3"/>
    </row>
    <row r="2063" ht="12.75">
      <c r="G2063" s="3"/>
    </row>
    <row r="2064" ht="12.75">
      <c r="G2064" s="3"/>
    </row>
    <row r="2065" ht="12.75">
      <c r="G2065" s="3"/>
    </row>
    <row r="2066" ht="12.75">
      <c r="G2066" s="3"/>
    </row>
    <row r="2067" ht="12.75">
      <c r="G2067" s="3"/>
    </row>
    <row r="2068" ht="12.75">
      <c r="G2068" s="3"/>
    </row>
    <row r="2069" ht="12.75">
      <c r="G2069" s="3"/>
    </row>
    <row r="2070" ht="12.75">
      <c r="G2070" s="3"/>
    </row>
    <row r="2071" ht="12.75">
      <c r="G2071" s="3"/>
    </row>
    <row r="2072" ht="12.75">
      <c r="G2072" s="3"/>
    </row>
    <row r="2073" ht="12.75">
      <c r="G2073" s="3"/>
    </row>
    <row r="2074" ht="12.75">
      <c r="G2074" s="3"/>
    </row>
    <row r="2075" ht="12.75">
      <c r="G2075" s="3"/>
    </row>
    <row r="2076" ht="12.75">
      <c r="G2076" s="3"/>
    </row>
    <row r="2077" ht="12.75">
      <c r="G2077" s="3"/>
    </row>
    <row r="2078" ht="12.75">
      <c r="G2078" s="3"/>
    </row>
    <row r="2079" ht="12.75">
      <c r="G2079" s="3"/>
    </row>
    <row r="2080" ht="12.75">
      <c r="G2080" s="3"/>
    </row>
    <row r="2081" ht="12.75">
      <c r="G2081" s="3"/>
    </row>
    <row r="2082" ht="12.75">
      <c r="G2082" s="3"/>
    </row>
    <row r="2083" ht="12.75">
      <c r="G2083" s="3"/>
    </row>
    <row r="2084" ht="12.75">
      <c r="G2084" s="3"/>
    </row>
    <row r="2085" ht="12.75">
      <c r="G2085" s="3"/>
    </row>
    <row r="2086" ht="12.75">
      <c r="G2086" s="3"/>
    </row>
    <row r="2087" ht="12.75">
      <c r="G2087" s="3"/>
    </row>
    <row r="2088" ht="12.75">
      <c r="G2088" s="3"/>
    </row>
    <row r="2089" ht="12.75">
      <c r="G2089" s="3"/>
    </row>
    <row r="2090" ht="12.75">
      <c r="G2090" s="3"/>
    </row>
    <row r="2091" ht="12.75">
      <c r="G2091" s="3"/>
    </row>
    <row r="2092" ht="12.75">
      <c r="G2092" s="3"/>
    </row>
    <row r="2093" ht="12.75">
      <c r="G2093" s="3"/>
    </row>
    <row r="2094" ht="12.75">
      <c r="G2094" s="3"/>
    </row>
    <row r="2095" ht="12.75">
      <c r="G2095" s="3"/>
    </row>
    <row r="2096" ht="12.75">
      <c r="G2096" s="3"/>
    </row>
    <row r="2097" ht="12.75">
      <c r="G2097" s="3"/>
    </row>
    <row r="2098" ht="12.75">
      <c r="G2098" s="3"/>
    </row>
    <row r="2099" ht="12.75">
      <c r="G2099" s="3"/>
    </row>
    <row r="2100" ht="12.75">
      <c r="G2100" s="3"/>
    </row>
    <row r="2101" ht="12.75">
      <c r="G2101" s="3"/>
    </row>
    <row r="2102" ht="12.75">
      <c r="G2102" s="3"/>
    </row>
    <row r="2103" ht="12.75">
      <c r="G2103" s="3"/>
    </row>
    <row r="2104" ht="12.75">
      <c r="G2104" s="3"/>
    </row>
    <row r="2105" ht="12.75">
      <c r="G2105" s="3"/>
    </row>
    <row r="2106" ht="12.75">
      <c r="G2106" s="3"/>
    </row>
    <row r="2107" ht="12.75">
      <c r="G2107" s="3"/>
    </row>
    <row r="2108" ht="12.75">
      <c r="G2108" s="3"/>
    </row>
    <row r="2109" ht="12.75">
      <c r="G2109" s="3"/>
    </row>
    <row r="2110" ht="12.75">
      <c r="G2110" s="3"/>
    </row>
    <row r="2111" ht="12.75">
      <c r="G2111" s="3"/>
    </row>
    <row r="2112" ht="12.75">
      <c r="G2112" s="3"/>
    </row>
    <row r="2113" ht="12.75">
      <c r="G2113" s="3"/>
    </row>
    <row r="2114" ht="12.75">
      <c r="G2114" s="3"/>
    </row>
    <row r="2115" ht="12.75">
      <c r="G2115" s="3"/>
    </row>
    <row r="2116" ht="12.75">
      <c r="G2116" s="3"/>
    </row>
    <row r="2117" ht="12.75">
      <c r="G2117" s="3"/>
    </row>
    <row r="2118" ht="12.75">
      <c r="G2118" s="3"/>
    </row>
    <row r="2119" ht="12.75">
      <c r="G2119" s="3"/>
    </row>
    <row r="2120" ht="12.75">
      <c r="G2120" s="3"/>
    </row>
    <row r="2121" ht="12.75">
      <c r="G2121" s="3"/>
    </row>
    <row r="2122" ht="12.75">
      <c r="G2122" s="3"/>
    </row>
    <row r="2123" ht="12.75">
      <c r="G2123" s="3"/>
    </row>
    <row r="2124" ht="12.75">
      <c r="G2124" s="3"/>
    </row>
    <row r="2125" ht="12.75">
      <c r="G2125" s="3"/>
    </row>
    <row r="2126" ht="12.75">
      <c r="G2126" s="3"/>
    </row>
    <row r="2127" ht="12.75">
      <c r="G2127" s="3"/>
    </row>
    <row r="2128" ht="12.75">
      <c r="G2128" s="3"/>
    </row>
    <row r="2129" ht="12.75">
      <c r="G2129" s="3"/>
    </row>
    <row r="2130" ht="12.75">
      <c r="G2130" s="3"/>
    </row>
    <row r="2131" ht="12.75">
      <c r="G2131" s="3"/>
    </row>
    <row r="2132" ht="12.75">
      <c r="G2132" s="3"/>
    </row>
    <row r="2133" ht="12.75">
      <c r="G2133" s="3"/>
    </row>
    <row r="2134" ht="12.75">
      <c r="G2134" s="3"/>
    </row>
    <row r="2135" ht="12.75">
      <c r="G2135" s="3"/>
    </row>
    <row r="2136" ht="12.75">
      <c r="G2136" s="3"/>
    </row>
    <row r="2137" ht="12.75">
      <c r="G2137" s="3"/>
    </row>
    <row r="2138" ht="12.75">
      <c r="G2138" s="3"/>
    </row>
    <row r="2139" ht="12.75">
      <c r="G2139" s="3"/>
    </row>
    <row r="2140" ht="12.75">
      <c r="G2140" s="3"/>
    </row>
    <row r="2141" ht="12.75">
      <c r="G2141" s="3"/>
    </row>
    <row r="2142" ht="12.75">
      <c r="G2142" s="3"/>
    </row>
    <row r="2143" ht="12.75">
      <c r="G2143" s="3"/>
    </row>
    <row r="2144" ht="12.75">
      <c r="G2144" s="3"/>
    </row>
    <row r="2145" ht="12.75">
      <c r="G2145" s="3"/>
    </row>
    <row r="2146" ht="12.75">
      <c r="G2146" s="3"/>
    </row>
    <row r="2147" ht="12.75">
      <c r="G2147" s="3"/>
    </row>
    <row r="2148" ht="12.75">
      <c r="G2148" s="3"/>
    </row>
    <row r="2149" ht="12.75">
      <c r="G2149" s="3"/>
    </row>
    <row r="2150" ht="12.75">
      <c r="G2150" s="3"/>
    </row>
    <row r="2151" ht="12.75">
      <c r="G2151" s="3"/>
    </row>
    <row r="2152" ht="12.75">
      <c r="G2152" s="3"/>
    </row>
    <row r="2153" ht="12.75">
      <c r="G2153" s="3"/>
    </row>
    <row r="2154" ht="12.75">
      <c r="G2154" s="3"/>
    </row>
    <row r="2155" ht="12.75">
      <c r="G2155" s="3"/>
    </row>
    <row r="2156" ht="12.75">
      <c r="G2156" s="3"/>
    </row>
    <row r="2157" ht="12.75">
      <c r="G2157" s="3"/>
    </row>
    <row r="2158" ht="12.75">
      <c r="G2158" s="3"/>
    </row>
    <row r="2159" ht="12.75">
      <c r="G2159" s="3"/>
    </row>
    <row r="2160" ht="12.75">
      <c r="G2160" s="3"/>
    </row>
    <row r="2161" ht="12.75">
      <c r="G2161" s="3"/>
    </row>
    <row r="2162" ht="12.75">
      <c r="G2162" s="3"/>
    </row>
    <row r="2163" ht="12.75">
      <c r="G2163" s="3"/>
    </row>
    <row r="2164" ht="12.75">
      <c r="G2164" s="3"/>
    </row>
    <row r="2165" ht="12.75">
      <c r="G2165" s="3"/>
    </row>
    <row r="2166" ht="12.75">
      <c r="G2166" s="3"/>
    </row>
    <row r="2167" ht="12.75">
      <c r="G2167" s="3"/>
    </row>
    <row r="2168" ht="12.75">
      <c r="G2168" s="3"/>
    </row>
    <row r="2169" ht="12.75">
      <c r="G2169" s="3"/>
    </row>
    <row r="2170" ht="12.75">
      <c r="G2170" s="3"/>
    </row>
    <row r="2171" ht="12.75">
      <c r="G2171" s="3"/>
    </row>
    <row r="2172" ht="12.75">
      <c r="G2172" s="3"/>
    </row>
    <row r="2173" ht="12.75">
      <c r="G2173" s="3"/>
    </row>
    <row r="2174" ht="12.75">
      <c r="G2174" s="3"/>
    </row>
    <row r="2175" ht="12.75">
      <c r="G2175" s="3"/>
    </row>
    <row r="2176" ht="12.75">
      <c r="G2176" s="3"/>
    </row>
    <row r="2177" ht="12.75">
      <c r="G2177" s="3"/>
    </row>
    <row r="2178" ht="12.75">
      <c r="G2178" s="3"/>
    </row>
    <row r="2179" ht="12.75">
      <c r="G2179" s="3"/>
    </row>
    <row r="2180" ht="12.75">
      <c r="G2180" s="3"/>
    </row>
    <row r="2181" ht="12.75">
      <c r="G2181" s="3"/>
    </row>
    <row r="2182" ht="12.75">
      <c r="G2182" s="3"/>
    </row>
    <row r="2183" ht="12.75">
      <c r="G2183" s="3"/>
    </row>
    <row r="2184" ht="12.75">
      <c r="G2184" s="3"/>
    </row>
    <row r="2185" ht="12.75">
      <c r="G2185" s="3"/>
    </row>
    <row r="2186" ht="12.75">
      <c r="G2186" s="3"/>
    </row>
    <row r="2187" ht="12.75">
      <c r="G2187" s="3"/>
    </row>
    <row r="2188" ht="12.75">
      <c r="G2188" s="3"/>
    </row>
    <row r="2189" ht="12.75">
      <c r="G2189" s="3"/>
    </row>
    <row r="2190" ht="12.75">
      <c r="G2190" s="3"/>
    </row>
    <row r="2191" ht="12.75">
      <c r="G2191" s="3"/>
    </row>
    <row r="2192" ht="12.75">
      <c r="G2192" s="3"/>
    </row>
    <row r="2193" ht="12.75">
      <c r="G2193" s="3"/>
    </row>
    <row r="2194" ht="12.75">
      <c r="G2194" s="3"/>
    </row>
    <row r="2195" ht="12.75">
      <c r="G2195" s="3"/>
    </row>
    <row r="2196" ht="12.75">
      <c r="G2196" s="3"/>
    </row>
    <row r="2197" ht="12.75">
      <c r="G2197" s="3"/>
    </row>
    <row r="2198" ht="12.75">
      <c r="G2198" s="3"/>
    </row>
    <row r="2199" ht="12.75">
      <c r="G2199" s="3"/>
    </row>
    <row r="2200" ht="12.75">
      <c r="G2200" s="3"/>
    </row>
    <row r="2201" ht="12.75">
      <c r="G2201" s="3"/>
    </row>
    <row r="2202" ht="12.75">
      <c r="G2202" s="3"/>
    </row>
    <row r="2203" ht="12.75">
      <c r="G2203" s="3"/>
    </row>
    <row r="2204" ht="12.75">
      <c r="G2204" s="3"/>
    </row>
    <row r="2205" ht="12.75">
      <c r="G2205" s="3"/>
    </row>
    <row r="2206" ht="12.75">
      <c r="G2206" s="3"/>
    </row>
    <row r="2207" ht="12.75">
      <c r="G2207" s="3"/>
    </row>
    <row r="2208" ht="12.75">
      <c r="G2208" s="3"/>
    </row>
    <row r="2209" ht="12.75">
      <c r="G2209" s="3"/>
    </row>
    <row r="2210" ht="12.75">
      <c r="G2210" s="3"/>
    </row>
    <row r="2211" ht="12.75">
      <c r="G2211" s="3"/>
    </row>
    <row r="2212" ht="12.75">
      <c r="G2212" s="3"/>
    </row>
    <row r="2213" ht="12.75">
      <c r="G2213" s="3"/>
    </row>
    <row r="2214" ht="12.75">
      <c r="G2214" s="3"/>
    </row>
    <row r="2215" ht="12.75">
      <c r="G2215" s="3"/>
    </row>
    <row r="2216" ht="12.75">
      <c r="G2216" s="3"/>
    </row>
    <row r="2217" ht="12.75">
      <c r="G2217" s="3"/>
    </row>
    <row r="2218" ht="12.75">
      <c r="G2218" s="3"/>
    </row>
    <row r="2219" ht="12.75">
      <c r="G2219" s="3"/>
    </row>
    <row r="2220" ht="12.75">
      <c r="G2220" s="3"/>
    </row>
    <row r="2221" ht="12.75">
      <c r="G2221" s="3"/>
    </row>
    <row r="2222" ht="12.75">
      <c r="G2222" s="3"/>
    </row>
    <row r="2223" ht="12.75">
      <c r="G2223" s="3"/>
    </row>
    <row r="2224" ht="12.75">
      <c r="G2224" s="3"/>
    </row>
    <row r="2225" ht="12.75">
      <c r="G2225" s="3"/>
    </row>
    <row r="2226" ht="12.75">
      <c r="G2226" s="3"/>
    </row>
    <row r="2227" ht="12.75">
      <c r="G2227" s="3"/>
    </row>
    <row r="2228" ht="12.75">
      <c r="G2228" s="3"/>
    </row>
    <row r="2229" ht="12.75">
      <c r="G2229" s="3"/>
    </row>
    <row r="2230" ht="12.75">
      <c r="G2230" s="3"/>
    </row>
    <row r="2231" ht="12.75">
      <c r="G2231" s="3"/>
    </row>
    <row r="2232" ht="12.75">
      <c r="G2232" s="3"/>
    </row>
    <row r="2233" ht="12.75">
      <c r="G2233" s="3"/>
    </row>
    <row r="2234" ht="12.75">
      <c r="G2234" s="3"/>
    </row>
    <row r="2235" ht="12.75">
      <c r="G2235" s="3"/>
    </row>
    <row r="2236" ht="12.75">
      <c r="G2236" s="3"/>
    </row>
    <row r="2237" ht="12.75">
      <c r="G2237" s="3"/>
    </row>
    <row r="2238" ht="12.75">
      <c r="G2238" s="3"/>
    </row>
    <row r="2239" ht="12.75">
      <c r="G2239" s="3"/>
    </row>
    <row r="2240" ht="12.75">
      <c r="G2240" s="3"/>
    </row>
    <row r="2241" ht="12.75">
      <c r="G2241" s="3"/>
    </row>
    <row r="2242" ht="12.75">
      <c r="G2242" s="3"/>
    </row>
    <row r="2243" ht="12.75">
      <c r="G2243" s="3"/>
    </row>
    <row r="2244" ht="12.75">
      <c r="G2244" s="3"/>
    </row>
    <row r="2245" ht="12.75">
      <c r="G2245" s="3"/>
    </row>
    <row r="2246" ht="12.75">
      <c r="G2246" s="3"/>
    </row>
    <row r="2247" ht="12.75">
      <c r="G2247" s="3"/>
    </row>
    <row r="2248" ht="12.75">
      <c r="G2248" s="3"/>
    </row>
    <row r="2249" ht="12.75">
      <c r="G2249" s="3"/>
    </row>
    <row r="2250" ht="12.75">
      <c r="G2250" s="3"/>
    </row>
    <row r="2251" ht="12.75">
      <c r="G2251" s="3"/>
    </row>
    <row r="2252" ht="12.75">
      <c r="G2252" s="3"/>
    </row>
    <row r="2253" ht="12.75">
      <c r="G2253" s="3"/>
    </row>
    <row r="2254" ht="12.75">
      <c r="G2254" s="3"/>
    </row>
    <row r="2255" ht="12.75">
      <c r="G2255" s="3"/>
    </row>
    <row r="2256" ht="12.75">
      <c r="G2256" s="3"/>
    </row>
    <row r="2257" ht="12.75">
      <c r="G2257" s="3"/>
    </row>
    <row r="2258" ht="12.75">
      <c r="G2258" s="3"/>
    </row>
    <row r="2259" ht="12.75">
      <c r="G2259" s="3"/>
    </row>
    <row r="2260" ht="12.75">
      <c r="G2260" s="3"/>
    </row>
    <row r="2261" ht="12.75">
      <c r="G2261" s="3"/>
    </row>
    <row r="2262" ht="12.75">
      <c r="G2262" s="3"/>
    </row>
    <row r="2263" ht="12.75">
      <c r="G2263" s="3"/>
    </row>
    <row r="2264" ht="12.75">
      <c r="G2264" s="3"/>
    </row>
    <row r="2265" ht="12.75">
      <c r="G2265" s="3"/>
    </row>
    <row r="2266" ht="12.75">
      <c r="G2266" s="3"/>
    </row>
    <row r="2267" ht="12.75">
      <c r="G2267" s="3"/>
    </row>
    <row r="2268" ht="12.75">
      <c r="G2268" s="3"/>
    </row>
    <row r="2269" ht="12.75">
      <c r="G2269" s="3"/>
    </row>
    <row r="2270" ht="12.75">
      <c r="G2270" s="3"/>
    </row>
    <row r="2271" ht="12.75">
      <c r="G2271" s="3"/>
    </row>
    <row r="2272" ht="12.75">
      <c r="G2272" s="3"/>
    </row>
    <row r="2273" ht="12.75">
      <c r="G2273" s="3"/>
    </row>
    <row r="2274" ht="12.75">
      <c r="G2274" s="3"/>
    </row>
    <row r="2275" ht="12.75">
      <c r="G2275" s="3"/>
    </row>
    <row r="2276" ht="12.75">
      <c r="G2276" s="3"/>
    </row>
    <row r="2277" ht="12.75">
      <c r="G2277" s="3"/>
    </row>
    <row r="2278" ht="12.75">
      <c r="G2278" s="3"/>
    </row>
    <row r="2279" ht="12.75">
      <c r="G2279" s="3"/>
    </row>
    <row r="2280" ht="12.75">
      <c r="G2280" s="3"/>
    </row>
    <row r="2281" ht="12.75">
      <c r="G2281" s="3"/>
    </row>
    <row r="2282" ht="12.75">
      <c r="G2282" s="3"/>
    </row>
    <row r="2283" ht="12.75">
      <c r="G2283" s="3"/>
    </row>
    <row r="2284" ht="12.75">
      <c r="G2284" s="3"/>
    </row>
    <row r="2285" ht="12.75">
      <c r="G2285" s="3"/>
    </row>
    <row r="2286" ht="12.75">
      <c r="G2286" s="3"/>
    </row>
    <row r="2287" ht="12.75">
      <c r="G2287" s="3"/>
    </row>
    <row r="2288" ht="12.75">
      <c r="G2288" s="3"/>
    </row>
    <row r="2289" ht="12.75">
      <c r="G2289" s="3"/>
    </row>
    <row r="2290" ht="12.75">
      <c r="G2290" s="3"/>
    </row>
    <row r="2291" ht="12.75">
      <c r="G2291" s="3"/>
    </row>
    <row r="2292" ht="12.75">
      <c r="G2292" s="3"/>
    </row>
    <row r="2293" ht="12.75">
      <c r="G2293" s="3"/>
    </row>
    <row r="2294" ht="12.75">
      <c r="G2294" s="3"/>
    </row>
    <row r="2295" ht="12.75">
      <c r="G2295" s="3"/>
    </row>
    <row r="2296" ht="12.75">
      <c r="G2296" s="3"/>
    </row>
    <row r="2297" ht="12.75">
      <c r="G2297" s="3"/>
    </row>
    <row r="2298" ht="12.75">
      <c r="G2298" s="3"/>
    </row>
    <row r="2299" ht="12.75">
      <c r="G2299" s="3"/>
    </row>
    <row r="2300" ht="12.75">
      <c r="G2300" s="3"/>
    </row>
    <row r="2301" ht="12.75">
      <c r="G2301" s="3"/>
    </row>
    <row r="2302" ht="12.75">
      <c r="G2302" s="3"/>
    </row>
    <row r="2303" ht="12.75">
      <c r="G2303" s="3"/>
    </row>
    <row r="2304" ht="12.75">
      <c r="G2304" s="3"/>
    </row>
    <row r="2305" ht="12.75">
      <c r="G2305" s="3"/>
    </row>
    <row r="2306" ht="12.75">
      <c r="G2306" s="3"/>
    </row>
    <row r="2307" ht="12.75">
      <c r="G2307" s="3"/>
    </row>
    <row r="2308" ht="12.75">
      <c r="G2308" s="3"/>
    </row>
    <row r="2309" ht="12.75">
      <c r="G2309" s="3"/>
    </row>
    <row r="2310" ht="12.75">
      <c r="G2310" s="3"/>
    </row>
    <row r="2311" ht="12.75">
      <c r="G2311" s="3"/>
    </row>
    <row r="2312" ht="12.75">
      <c r="G2312" s="3"/>
    </row>
    <row r="2313" ht="12.75">
      <c r="G2313" s="3"/>
    </row>
    <row r="2314" ht="12.75">
      <c r="G2314" s="3"/>
    </row>
    <row r="2315" ht="12.75">
      <c r="G2315" s="3"/>
    </row>
    <row r="2316" ht="12.75">
      <c r="G2316" s="3"/>
    </row>
    <row r="2317" ht="12.75">
      <c r="G2317" s="3"/>
    </row>
    <row r="2318" ht="12.75">
      <c r="G2318" s="3"/>
    </row>
    <row r="2319" ht="12.75">
      <c r="G2319" s="3"/>
    </row>
    <row r="2320" ht="12.75">
      <c r="G2320" s="3"/>
    </row>
    <row r="2321" ht="12.75">
      <c r="G2321" s="3"/>
    </row>
    <row r="2322" ht="12.75">
      <c r="G2322" s="3"/>
    </row>
    <row r="2323" ht="12.75">
      <c r="G2323" s="3"/>
    </row>
    <row r="2324" ht="12.75">
      <c r="G2324" s="3"/>
    </row>
    <row r="2325" ht="12.75">
      <c r="G2325" s="3"/>
    </row>
    <row r="2326" ht="12.75">
      <c r="G2326" s="3"/>
    </row>
    <row r="2327" ht="12.75">
      <c r="G2327" s="3"/>
    </row>
    <row r="2328" ht="12.75">
      <c r="G2328" s="3"/>
    </row>
    <row r="2329" ht="12.75">
      <c r="G2329" s="3"/>
    </row>
    <row r="2330" ht="12.75">
      <c r="G2330" s="3"/>
    </row>
    <row r="2331" ht="12.75">
      <c r="G2331" s="3"/>
    </row>
    <row r="2332" ht="12.75">
      <c r="G2332" s="3"/>
    </row>
    <row r="2333" ht="12.75">
      <c r="G2333" s="3"/>
    </row>
    <row r="2334" ht="12.75">
      <c r="G2334" s="3"/>
    </row>
    <row r="2335" ht="12.75">
      <c r="G2335" s="3"/>
    </row>
    <row r="2336" ht="12.75">
      <c r="G2336" s="3"/>
    </row>
    <row r="2337" ht="12.75">
      <c r="G2337" s="3"/>
    </row>
    <row r="2338" ht="12.75">
      <c r="G2338" s="3"/>
    </row>
    <row r="2339" ht="12.75">
      <c r="G2339" s="3"/>
    </row>
    <row r="2340" ht="12.75">
      <c r="G2340" s="3"/>
    </row>
    <row r="2341" ht="12.75">
      <c r="G2341" s="3"/>
    </row>
    <row r="2342" ht="12.75">
      <c r="G2342" s="3"/>
    </row>
    <row r="2343" ht="12.75">
      <c r="G2343" s="3"/>
    </row>
    <row r="2344" ht="12.75">
      <c r="G2344" s="3"/>
    </row>
    <row r="2345" ht="12.75">
      <c r="G2345" s="3"/>
    </row>
    <row r="2346" ht="12.75">
      <c r="G2346" s="3"/>
    </row>
    <row r="2347" ht="12.75">
      <c r="G2347" s="3"/>
    </row>
    <row r="2348" ht="12.75">
      <c r="G2348" s="3"/>
    </row>
    <row r="2349" ht="12.75">
      <c r="G2349" s="3"/>
    </row>
    <row r="2350" ht="12.75">
      <c r="G2350" s="3"/>
    </row>
    <row r="2351" ht="12.75">
      <c r="G2351" s="3"/>
    </row>
    <row r="2352" ht="12.75">
      <c r="G2352" s="3"/>
    </row>
    <row r="2353" ht="12.75">
      <c r="G2353" s="3"/>
    </row>
    <row r="2354" ht="12.75">
      <c r="G2354" s="3"/>
    </row>
    <row r="2355" ht="12.75">
      <c r="G2355" s="3"/>
    </row>
    <row r="2356" ht="12.75">
      <c r="G2356" s="3"/>
    </row>
    <row r="2357" ht="12.75">
      <c r="G2357" s="3"/>
    </row>
    <row r="2358" ht="12.75">
      <c r="G2358" s="3"/>
    </row>
    <row r="2359" ht="12.75">
      <c r="G2359" s="3"/>
    </row>
    <row r="2360" ht="12.75">
      <c r="G2360" s="3"/>
    </row>
    <row r="2361" ht="12.75">
      <c r="G2361" s="3"/>
    </row>
    <row r="2362" ht="12.75">
      <c r="G2362" s="3"/>
    </row>
    <row r="2363" ht="12.75">
      <c r="G2363" s="3"/>
    </row>
    <row r="2364" ht="12.75">
      <c r="G2364" s="3"/>
    </row>
    <row r="2365" ht="12.75">
      <c r="G2365" s="3"/>
    </row>
    <row r="2366" ht="12.75">
      <c r="G2366" s="3"/>
    </row>
    <row r="2367" ht="12.75">
      <c r="G2367" s="3"/>
    </row>
    <row r="2368" ht="12.75">
      <c r="G2368" s="3"/>
    </row>
    <row r="2369" ht="12.75">
      <c r="G2369" s="3"/>
    </row>
    <row r="2370" ht="12.75">
      <c r="G2370" s="3"/>
    </row>
    <row r="2371" ht="12.75">
      <c r="G2371" s="3"/>
    </row>
    <row r="2372" ht="12.75">
      <c r="G2372" s="3"/>
    </row>
    <row r="2373" ht="12.75">
      <c r="G2373" s="3"/>
    </row>
    <row r="2374" ht="12.75">
      <c r="G2374" s="3"/>
    </row>
    <row r="2375" ht="12.75">
      <c r="G2375" s="3"/>
    </row>
    <row r="2376" ht="12.75">
      <c r="G2376" s="3"/>
    </row>
    <row r="2377" ht="12.75">
      <c r="G2377" s="3"/>
    </row>
    <row r="2378" ht="12.75">
      <c r="G2378" s="3"/>
    </row>
    <row r="2379" ht="12.75">
      <c r="G2379" s="3"/>
    </row>
    <row r="2380" ht="12.75">
      <c r="G2380" s="3"/>
    </row>
    <row r="2381" ht="12.75">
      <c r="G2381" s="3"/>
    </row>
    <row r="2382" ht="12.75">
      <c r="G2382" s="3"/>
    </row>
    <row r="2383" ht="12.75">
      <c r="G2383" s="3"/>
    </row>
    <row r="2384" ht="12.75">
      <c r="G2384" s="3"/>
    </row>
    <row r="2385" ht="12.75">
      <c r="G2385" s="3"/>
    </row>
    <row r="2386" ht="12.75">
      <c r="G2386" s="3"/>
    </row>
    <row r="2387" ht="12.75">
      <c r="G2387" s="3"/>
    </row>
    <row r="2388" ht="12.75">
      <c r="G2388" s="3"/>
    </row>
    <row r="2389" ht="12.75">
      <c r="G2389" s="3"/>
    </row>
    <row r="2390" ht="12.75">
      <c r="G2390" s="3"/>
    </row>
    <row r="2391" ht="12.75">
      <c r="G2391" s="3"/>
    </row>
    <row r="2392" ht="12.75">
      <c r="G2392" s="3"/>
    </row>
    <row r="2393" ht="12.75">
      <c r="G2393" s="3"/>
    </row>
    <row r="2394" ht="12.75">
      <c r="G2394" s="3"/>
    </row>
    <row r="2395" ht="12.75">
      <c r="G2395" s="3"/>
    </row>
    <row r="2396" ht="12.75">
      <c r="G2396" s="3"/>
    </row>
    <row r="2397" ht="12.75">
      <c r="G2397" s="3"/>
    </row>
    <row r="2398" ht="12.75">
      <c r="G2398" s="3"/>
    </row>
    <row r="2399" ht="12.75">
      <c r="G2399" s="3"/>
    </row>
    <row r="2400" ht="12.75">
      <c r="G2400" s="3"/>
    </row>
    <row r="2401" ht="12.75">
      <c r="G2401" s="3"/>
    </row>
    <row r="2402" ht="12.75">
      <c r="G2402" s="3"/>
    </row>
    <row r="2403" ht="12.75">
      <c r="G2403" s="3"/>
    </row>
    <row r="2404" ht="12.75">
      <c r="G2404" s="3"/>
    </row>
    <row r="2405" ht="12.75">
      <c r="G2405" s="3"/>
    </row>
    <row r="2406" ht="12.75">
      <c r="G2406" s="3"/>
    </row>
    <row r="2407" ht="12.75">
      <c r="G2407" s="3"/>
    </row>
    <row r="2408" ht="12.75">
      <c r="G2408" s="3"/>
    </row>
    <row r="2409" ht="12.75">
      <c r="G2409" s="3"/>
    </row>
    <row r="2410" ht="12.75">
      <c r="G2410" s="3"/>
    </row>
    <row r="2411" ht="12.75">
      <c r="G2411" s="3"/>
    </row>
    <row r="2412" ht="12.75">
      <c r="G2412" s="3"/>
    </row>
    <row r="2413" ht="12.75">
      <c r="G2413" s="3"/>
    </row>
    <row r="2414" ht="12.75">
      <c r="G2414" s="3"/>
    </row>
    <row r="2415" ht="12.75">
      <c r="G2415" s="3"/>
    </row>
    <row r="2416" ht="12.75">
      <c r="G2416" s="3"/>
    </row>
    <row r="2417" ht="12.75">
      <c r="G2417" s="3"/>
    </row>
    <row r="2418" ht="12.75">
      <c r="G2418" s="3"/>
    </row>
    <row r="2419" ht="12.75">
      <c r="G2419" s="3"/>
    </row>
    <row r="2420" ht="12.75">
      <c r="G2420" s="3"/>
    </row>
    <row r="2421" ht="12.75">
      <c r="G2421" s="3"/>
    </row>
    <row r="2422" ht="12.75">
      <c r="G2422" s="3"/>
    </row>
    <row r="2423" ht="12.75">
      <c r="G2423" s="3"/>
    </row>
    <row r="2424" ht="12.75">
      <c r="G2424" s="3"/>
    </row>
    <row r="2425" ht="12.75">
      <c r="G2425" s="3"/>
    </row>
    <row r="2426" ht="12.75">
      <c r="G2426" s="3"/>
    </row>
    <row r="2427" ht="12.75">
      <c r="G2427" s="3"/>
    </row>
    <row r="2428" ht="12.75">
      <c r="G2428" s="3"/>
    </row>
    <row r="2429" ht="12.75">
      <c r="G2429" s="3"/>
    </row>
    <row r="2430" ht="12.75">
      <c r="G2430" s="3"/>
    </row>
    <row r="2431" ht="12.75">
      <c r="G2431" s="3"/>
    </row>
    <row r="2432" ht="12.75">
      <c r="G2432" s="3"/>
    </row>
    <row r="2433" ht="12.75">
      <c r="G2433" s="3"/>
    </row>
    <row r="2434" ht="12.75">
      <c r="G2434" s="3"/>
    </row>
    <row r="2435" ht="12.75">
      <c r="G2435" s="3"/>
    </row>
    <row r="2436" ht="12.75">
      <c r="G2436" s="3"/>
    </row>
    <row r="2437" ht="12.75">
      <c r="G2437" s="3"/>
    </row>
    <row r="2438" ht="12.75">
      <c r="G2438" s="3"/>
    </row>
    <row r="2439" ht="12.75">
      <c r="G2439" s="3"/>
    </row>
    <row r="2440" ht="12.75">
      <c r="G2440" s="3"/>
    </row>
    <row r="2441" ht="12.75">
      <c r="G2441" s="3"/>
    </row>
    <row r="2442" ht="12.75">
      <c r="G2442" s="3"/>
    </row>
    <row r="2443" ht="12.75">
      <c r="G2443" s="3"/>
    </row>
    <row r="2444" ht="12.75">
      <c r="G2444" s="3"/>
    </row>
    <row r="2445" ht="12.75">
      <c r="G2445" s="3"/>
    </row>
    <row r="2446" ht="12.75">
      <c r="G2446" s="3"/>
    </row>
    <row r="2447" ht="12.75">
      <c r="G2447" s="3"/>
    </row>
    <row r="2448" ht="12.75">
      <c r="G2448" s="3"/>
    </row>
    <row r="2449" ht="12.75">
      <c r="G2449" s="3"/>
    </row>
    <row r="2450" ht="12.75">
      <c r="G2450" s="3"/>
    </row>
    <row r="2451" ht="12.75">
      <c r="G2451" s="3"/>
    </row>
    <row r="2452" ht="12.75">
      <c r="G2452" s="3"/>
    </row>
    <row r="2453" ht="12.75">
      <c r="G2453" s="3"/>
    </row>
    <row r="2454" ht="12.75">
      <c r="G2454" s="3"/>
    </row>
    <row r="2455" ht="12.75">
      <c r="G2455" s="3"/>
    </row>
    <row r="2456" ht="12.75">
      <c r="G2456" s="3"/>
    </row>
    <row r="2457" ht="12.75">
      <c r="G2457" s="3"/>
    </row>
    <row r="2458" ht="12.75">
      <c r="G2458" s="3"/>
    </row>
    <row r="2459" ht="12.75">
      <c r="G2459" s="3"/>
    </row>
    <row r="2460" ht="12.75">
      <c r="G2460" s="3"/>
    </row>
    <row r="2461" ht="12.75">
      <c r="G2461" s="3"/>
    </row>
    <row r="2462" ht="12.75">
      <c r="G2462" s="3"/>
    </row>
    <row r="2463" ht="12.75">
      <c r="G2463" s="3"/>
    </row>
    <row r="2464" ht="12.75">
      <c r="G2464" s="3"/>
    </row>
    <row r="2465" ht="12.75">
      <c r="G2465" s="3"/>
    </row>
    <row r="2466" ht="12.75">
      <c r="G2466" s="3"/>
    </row>
    <row r="2467" ht="12.75">
      <c r="G2467" s="3"/>
    </row>
    <row r="2468" ht="12.75">
      <c r="G2468" s="3"/>
    </row>
    <row r="2469" ht="12.75">
      <c r="G2469" s="3"/>
    </row>
    <row r="2470" ht="12.75">
      <c r="G2470" s="3"/>
    </row>
    <row r="2471" ht="12.75">
      <c r="G2471" s="3"/>
    </row>
    <row r="2472" ht="12.75">
      <c r="G2472" s="3"/>
    </row>
    <row r="2473" ht="12.75">
      <c r="G2473" s="3"/>
    </row>
    <row r="2474" ht="12.75">
      <c r="G2474" s="3"/>
    </row>
    <row r="2475" ht="12.75">
      <c r="G2475" s="3"/>
    </row>
    <row r="2476" ht="12.75">
      <c r="G2476" s="3"/>
    </row>
    <row r="2477" ht="12.75">
      <c r="G2477" s="3"/>
    </row>
    <row r="2478" ht="12.75">
      <c r="G2478" s="3"/>
    </row>
    <row r="2479" ht="12.75">
      <c r="G2479" s="3"/>
    </row>
    <row r="2480" ht="12.75">
      <c r="G2480" s="3"/>
    </row>
    <row r="2481" ht="12.75">
      <c r="G2481" s="3"/>
    </row>
    <row r="2482" ht="12.75">
      <c r="G2482" s="3"/>
    </row>
    <row r="2483" ht="12.75">
      <c r="G2483" s="3"/>
    </row>
    <row r="2484" ht="12.75">
      <c r="G2484" s="3"/>
    </row>
    <row r="2485" ht="12.75">
      <c r="G2485" s="3"/>
    </row>
    <row r="2486" ht="12.75">
      <c r="G2486" s="3"/>
    </row>
    <row r="2487" ht="12.75">
      <c r="G2487" s="3"/>
    </row>
    <row r="2488" ht="12.75">
      <c r="G2488" s="3"/>
    </row>
    <row r="2489" ht="12.75">
      <c r="G2489" s="3"/>
    </row>
    <row r="2490" ht="12.75">
      <c r="G2490" s="3"/>
    </row>
    <row r="2491" ht="12.75">
      <c r="G2491" s="3"/>
    </row>
    <row r="2492" ht="12.75">
      <c r="G2492" s="3"/>
    </row>
    <row r="2493" ht="12.75">
      <c r="G2493" s="3"/>
    </row>
    <row r="2494" ht="12.75">
      <c r="G2494" s="3"/>
    </row>
    <row r="2495" ht="12.75">
      <c r="G2495" s="3"/>
    </row>
    <row r="2496" ht="12.75">
      <c r="G2496" s="3"/>
    </row>
    <row r="2497" ht="12.75">
      <c r="G2497" s="3"/>
    </row>
    <row r="2498" ht="12.75">
      <c r="G2498" s="3"/>
    </row>
    <row r="2499" ht="12.75">
      <c r="G2499" s="3"/>
    </row>
    <row r="2500" ht="12.75">
      <c r="G2500" s="3"/>
    </row>
    <row r="2501" ht="12.75">
      <c r="G2501" s="3"/>
    </row>
    <row r="2502" ht="12.75">
      <c r="G2502" s="3"/>
    </row>
    <row r="2503" ht="12.75">
      <c r="G2503" s="3"/>
    </row>
    <row r="2504" ht="12.75">
      <c r="G2504" s="3"/>
    </row>
    <row r="2505" ht="12.75">
      <c r="G2505" s="3"/>
    </row>
    <row r="2506" ht="12.75">
      <c r="G2506" s="3"/>
    </row>
    <row r="2507" ht="12.75">
      <c r="G2507" s="3"/>
    </row>
    <row r="2508" ht="12.75">
      <c r="G2508" s="3"/>
    </row>
    <row r="2509" ht="12.75">
      <c r="G2509" s="3"/>
    </row>
    <row r="2510" ht="12.75">
      <c r="G2510" s="3"/>
    </row>
    <row r="2511" ht="12.75">
      <c r="G2511" s="3"/>
    </row>
    <row r="2512" ht="12.75">
      <c r="G2512" s="3"/>
    </row>
    <row r="2513" ht="12.75">
      <c r="G2513" s="3"/>
    </row>
    <row r="2514" ht="12.75">
      <c r="G2514" s="3"/>
    </row>
    <row r="2515" ht="12.75">
      <c r="G2515" s="3"/>
    </row>
    <row r="2516" ht="12.75">
      <c r="G2516" s="3"/>
    </row>
    <row r="2517" ht="12.75">
      <c r="G2517" s="3"/>
    </row>
    <row r="2518" ht="12.75">
      <c r="G2518" s="3"/>
    </row>
    <row r="2519" ht="12.75">
      <c r="G2519" s="3"/>
    </row>
    <row r="2520" ht="12.75">
      <c r="G2520" s="3"/>
    </row>
    <row r="2521" ht="12.75">
      <c r="G2521" s="3"/>
    </row>
    <row r="2522" ht="12.75">
      <c r="G2522" s="3"/>
    </row>
    <row r="2523" ht="12.75">
      <c r="G2523" s="3"/>
    </row>
    <row r="2524" ht="12.75">
      <c r="G2524" s="3"/>
    </row>
    <row r="2525" ht="12.75">
      <c r="G2525" s="3"/>
    </row>
    <row r="2526" ht="12.75">
      <c r="G2526" s="3"/>
    </row>
    <row r="2527" ht="12.75">
      <c r="G2527" s="3"/>
    </row>
    <row r="2528" ht="12.75">
      <c r="G2528" s="3"/>
    </row>
    <row r="2529" ht="12.75">
      <c r="G2529" s="3"/>
    </row>
    <row r="2530" ht="12.75">
      <c r="G2530" s="3"/>
    </row>
    <row r="2531" ht="12.75">
      <c r="G2531" s="3"/>
    </row>
    <row r="2532" ht="12.75">
      <c r="G2532" s="3"/>
    </row>
    <row r="2533" ht="12.75">
      <c r="G2533" s="3"/>
    </row>
    <row r="2534" ht="12.75">
      <c r="G2534" s="3"/>
    </row>
    <row r="2535" ht="12.75">
      <c r="G2535" s="3"/>
    </row>
    <row r="2536" ht="12.75">
      <c r="G2536" s="3"/>
    </row>
    <row r="2537" ht="12.75">
      <c r="G2537" s="3"/>
    </row>
    <row r="2538" ht="12.75">
      <c r="G2538" s="3"/>
    </row>
    <row r="2539" ht="12.75">
      <c r="G2539" s="3"/>
    </row>
    <row r="2540" ht="12.75">
      <c r="G2540" s="3"/>
    </row>
    <row r="2541" ht="12.75">
      <c r="G2541" s="3"/>
    </row>
    <row r="2542" ht="12.75">
      <c r="G2542" s="3"/>
    </row>
    <row r="2543" ht="12.75">
      <c r="G2543" s="3"/>
    </row>
    <row r="2544" ht="12.75">
      <c r="G2544" s="3"/>
    </row>
    <row r="2545" ht="12.75">
      <c r="G2545" s="3"/>
    </row>
    <row r="2546" ht="12.75">
      <c r="G2546" s="3"/>
    </row>
    <row r="2547" ht="12.75">
      <c r="G2547" s="3"/>
    </row>
    <row r="2548" ht="12.75">
      <c r="G2548" s="3"/>
    </row>
    <row r="2549" ht="12.75">
      <c r="G2549" s="3"/>
    </row>
    <row r="2550" ht="12.75">
      <c r="G2550" s="3"/>
    </row>
    <row r="2551" ht="12.75">
      <c r="G2551" s="3"/>
    </row>
    <row r="2552" ht="12.75">
      <c r="G2552" s="3"/>
    </row>
    <row r="2553" ht="12.75">
      <c r="G2553" s="3"/>
    </row>
    <row r="2554" ht="12.75">
      <c r="G2554" s="3"/>
    </row>
    <row r="2555" ht="12.75">
      <c r="G2555" s="3"/>
    </row>
    <row r="2556" ht="12.75">
      <c r="G2556" s="3"/>
    </row>
    <row r="2557" ht="12.75">
      <c r="G2557" s="3"/>
    </row>
    <row r="2558" ht="12.75">
      <c r="G2558" s="3"/>
    </row>
    <row r="2559" ht="12.75">
      <c r="G2559" s="3"/>
    </row>
    <row r="2560" ht="12.75">
      <c r="G2560" s="3"/>
    </row>
    <row r="2561" ht="12.75">
      <c r="G2561" s="3"/>
    </row>
    <row r="2562" ht="12.75">
      <c r="G2562" s="3"/>
    </row>
    <row r="2563" ht="12.75">
      <c r="G2563" s="3"/>
    </row>
    <row r="2564" ht="12.75">
      <c r="G2564" s="3"/>
    </row>
    <row r="2565" ht="12.75">
      <c r="G2565" s="3"/>
    </row>
    <row r="2566" ht="12.75">
      <c r="G2566" s="3"/>
    </row>
    <row r="2567" ht="12.75">
      <c r="G2567" s="3"/>
    </row>
    <row r="2568" ht="12.75">
      <c r="G2568" s="3"/>
    </row>
    <row r="2569" ht="12.75">
      <c r="G2569" s="3"/>
    </row>
    <row r="2570" ht="12.75">
      <c r="G2570" s="3"/>
    </row>
    <row r="2571" ht="12.75">
      <c r="G2571" s="3"/>
    </row>
    <row r="2572" ht="12.75">
      <c r="G2572" s="3"/>
    </row>
    <row r="2573" ht="12.75">
      <c r="G2573" s="3"/>
    </row>
    <row r="2574" ht="12.75">
      <c r="G2574" s="3"/>
    </row>
    <row r="2575" ht="12.75">
      <c r="G2575" s="3"/>
    </row>
    <row r="2576" ht="12.75">
      <c r="G2576" s="3"/>
    </row>
    <row r="2577" ht="12.75">
      <c r="G2577" s="3"/>
    </row>
    <row r="2578" ht="12.75">
      <c r="G2578" s="3"/>
    </row>
    <row r="2579" ht="12.75">
      <c r="G2579" s="3"/>
    </row>
    <row r="2580" ht="12.75">
      <c r="G2580" s="3"/>
    </row>
    <row r="2581" ht="12.75">
      <c r="G2581" s="3"/>
    </row>
    <row r="2582" ht="12.75">
      <c r="G2582" s="3"/>
    </row>
    <row r="2583" ht="12.75">
      <c r="G2583" s="3"/>
    </row>
    <row r="2584" ht="12.75">
      <c r="G2584" s="3"/>
    </row>
    <row r="2585" ht="12.75">
      <c r="G2585" s="3"/>
    </row>
    <row r="2586" ht="12.75">
      <c r="G2586" s="3"/>
    </row>
    <row r="2587" ht="12.75">
      <c r="G2587" s="3"/>
    </row>
    <row r="2588" ht="12.75">
      <c r="G2588" s="3"/>
    </row>
    <row r="2589" ht="12.75">
      <c r="G2589" s="3"/>
    </row>
    <row r="2590" ht="12.75">
      <c r="G2590" s="3"/>
    </row>
    <row r="2591" ht="12.75">
      <c r="G2591" s="3"/>
    </row>
    <row r="2592" ht="12.75">
      <c r="G2592" s="3"/>
    </row>
    <row r="2593" ht="12.75">
      <c r="G2593" s="3"/>
    </row>
    <row r="2594" ht="12.75">
      <c r="G2594" s="3"/>
    </row>
    <row r="2595" ht="12.75">
      <c r="G2595" s="3"/>
    </row>
    <row r="2596" ht="12.75">
      <c r="G2596" s="3"/>
    </row>
    <row r="2597" ht="12.75">
      <c r="G2597" s="3"/>
    </row>
    <row r="2598" ht="12.75">
      <c r="G2598" s="3"/>
    </row>
    <row r="2599" ht="12.75">
      <c r="G2599" s="3"/>
    </row>
    <row r="2600" ht="12.75">
      <c r="G2600" s="3"/>
    </row>
    <row r="2601" ht="12.75">
      <c r="G2601" s="3"/>
    </row>
    <row r="2602" ht="12.75">
      <c r="G2602" s="3"/>
    </row>
    <row r="2603" ht="12.75">
      <c r="G2603" s="3"/>
    </row>
    <row r="2604" ht="12.75">
      <c r="G2604" s="3"/>
    </row>
    <row r="2605" ht="12.75">
      <c r="G2605" s="3"/>
    </row>
    <row r="2606" ht="12.75">
      <c r="G2606" s="3"/>
    </row>
    <row r="2607" ht="12.75">
      <c r="G2607" s="3"/>
    </row>
    <row r="2608" ht="12.75">
      <c r="G2608" s="3"/>
    </row>
    <row r="2609" ht="12.75">
      <c r="G2609" s="3"/>
    </row>
    <row r="2610" ht="12.75">
      <c r="G2610" s="3"/>
    </row>
    <row r="2611" ht="12.75">
      <c r="G2611" s="3"/>
    </row>
    <row r="2612" ht="12.75">
      <c r="G2612" s="3"/>
    </row>
    <row r="2613" ht="12.75">
      <c r="G2613" s="3"/>
    </row>
    <row r="2614" ht="12.75">
      <c r="G2614" s="3"/>
    </row>
    <row r="2615" ht="12.75">
      <c r="G2615" s="3"/>
    </row>
    <row r="2616" ht="12.75">
      <c r="G2616" s="3"/>
    </row>
    <row r="2617" ht="12.75">
      <c r="G2617" s="3"/>
    </row>
    <row r="2618" ht="12.75">
      <c r="G2618" s="3"/>
    </row>
    <row r="2619" ht="12.75">
      <c r="G2619" s="3"/>
    </row>
    <row r="2620" ht="12.75">
      <c r="G2620" s="3"/>
    </row>
    <row r="2621" ht="12.75">
      <c r="G2621" s="3"/>
    </row>
    <row r="2622" ht="12.75">
      <c r="G2622" s="3"/>
    </row>
    <row r="2623" ht="12.75">
      <c r="G2623" s="3"/>
    </row>
    <row r="2624" ht="12.75">
      <c r="G2624" s="3"/>
    </row>
    <row r="2625" ht="12.75">
      <c r="G2625" s="3"/>
    </row>
    <row r="2626" ht="12.75">
      <c r="G2626" s="3"/>
    </row>
    <row r="2627" ht="12.75">
      <c r="G2627" s="3"/>
    </row>
    <row r="2628" ht="12.75">
      <c r="G2628" s="3"/>
    </row>
    <row r="2629" ht="12.75">
      <c r="G2629" s="3"/>
    </row>
    <row r="2630" ht="12.75">
      <c r="G2630" s="3"/>
    </row>
    <row r="2631" ht="12.75">
      <c r="G2631" s="3"/>
    </row>
    <row r="2632" ht="12.75">
      <c r="G2632" s="3"/>
    </row>
    <row r="2633" ht="12.75">
      <c r="G2633" s="3"/>
    </row>
    <row r="2634" ht="12.75">
      <c r="G2634" s="3"/>
    </row>
    <row r="2635" ht="12.75">
      <c r="G2635" s="3"/>
    </row>
    <row r="2636" ht="12.75">
      <c r="G2636" s="3"/>
    </row>
    <row r="2637" ht="12.75">
      <c r="G2637" s="3"/>
    </row>
    <row r="2638" ht="12.75">
      <c r="G2638" s="3"/>
    </row>
    <row r="2639" ht="12.75">
      <c r="G2639" s="3"/>
    </row>
    <row r="2640" ht="12.75">
      <c r="G2640" s="3"/>
    </row>
    <row r="2641" ht="12.75">
      <c r="G2641" s="3"/>
    </row>
    <row r="2642" ht="12.75">
      <c r="G2642" s="3"/>
    </row>
    <row r="2643" ht="12.75">
      <c r="G2643" s="3"/>
    </row>
    <row r="2644" ht="12.75">
      <c r="G2644" s="3"/>
    </row>
    <row r="2645" ht="12.75">
      <c r="G2645" s="3"/>
    </row>
    <row r="2646" ht="12.75">
      <c r="G2646" s="3"/>
    </row>
    <row r="2647" ht="12.75">
      <c r="G2647" s="3"/>
    </row>
    <row r="2648" ht="12.75">
      <c r="G2648" s="3"/>
    </row>
    <row r="2649" ht="12.75">
      <c r="G2649" s="3"/>
    </row>
    <row r="2650" ht="12.75">
      <c r="G2650" s="3"/>
    </row>
    <row r="2651" ht="12.75">
      <c r="G2651" s="3"/>
    </row>
    <row r="2652" ht="12.75">
      <c r="G2652" s="3"/>
    </row>
    <row r="2653" ht="12.75">
      <c r="G2653" s="3"/>
    </row>
    <row r="2654" ht="12.75">
      <c r="G2654" s="3"/>
    </row>
    <row r="2655" ht="12.75">
      <c r="G2655" s="3"/>
    </row>
    <row r="2656" ht="12.75">
      <c r="G2656" s="3"/>
    </row>
    <row r="2657" ht="12.75">
      <c r="G2657" s="3"/>
    </row>
    <row r="2658" ht="12.75">
      <c r="G2658" s="3"/>
    </row>
    <row r="2659" ht="12.75">
      <c r="G2659" s="3"/>
    </row>
    <row r="2660" ht="12.75">
      <c r="G2660" s="3"/>
    </row>
    <row r="2661" ht="12.75">
      <c r="G2661" s="3"/>
    </row>
    <row r="2662" ht="12.75">
      <c r="G2662" s="3"/>
    </row>
    <row r="2663" ht="12.75">
      <c r="G2663" s="3"/>
    </row>
    <row r="2664" ht="12.75">
      <c r="G2664" s="3"/>
    </row>
    <row r="2665" ht="12.75">
      <c r="G2665" s="3"/>
    </row>
    <row r="2666" ht="12.75">
      <c r="G2666" s="3"/>
    </row>
    <row r="2667" ht="12.75">
      <c r="G2667" s="3"/>
    </row>
    <row r="2668" ht="12.75">
      <c r="G2668" s="3"/>
    </row>
    <row r="2669" ht="12.75">
      <c r="G2669" s="3"/>
    </row>
    <row r="2670" ht="12.75">
      <c r="G2670" s="3"/>
    </row>
    <row r="2671" ht="12.75">
      <c r="G2671" s="3"/>
    </row>
    <row r="2672" ht="12.75">
      <c r="G2672" s="3"/>
    </row>
    <row r="2673" ht="12.75">
      <c r="G2673" s="3"/>
    </row>
    <row r="2674" ht="12.75">
      <c r="G2674" s="3"/>
    </row>
    <row r="2675" ht="12.75">
      <c r="G2675" s="3"/>
    </row>
    <row r="2676" ht="12.75">
      <c r="G2676" s="3"/>
    </row>
    <row r="2677" ht="12.75">
      <c r="G2677" s="3"/>
    </row>
    <row r="2678" ht="12.75">
      <c r="G2678" s="3"/>
    </row>
    <row r="2679" ht="12.75">
      <c r="G2679" s="3"/>
    </row>
    <row r="2680" ht="12.75">
      <c r="G2680" s="3"/>
    </row>
    <row r="2681" ht="12.75">
      <c r="G2681" s="3"/>
    </row>
    <row r="2682" ht="12.75">
      <c r="G2682" s="3"/>
    </row>
    <row r="2683" ht="12.75">
      <c r="G2683" s="3"/>
    </row>
    <row r="2684" ht="12.75">
      <c r="G2684" s="3"/>
    </row>
    <row r="2685" ht="12.75">
      <c r="G2685" s="3"/>
    </row>
    <row r="2686" ht="12.75">
      <c r="G2686" s="3"/>
    </row>
    <row r="2687" ht="12.75">
      <c r="G2687" s="3"/>
    </row>
    <row r="2688" ht="12.75">
      <c r="G2688" s="3"/>
    </row>
    <row r="2689" ht="12.75">
      <c r="G2689" s="3"/>
    </row>
    <row r="2690" ht="12.75">
      <c r="G2690" s="3"/>
    </row>
    <row r="2691" ht="12.75">
      <c r="G2691" s="3"/>
    </row>
    <row r="2692" ht="12.75">
      <c r="G2692" s="3"/>
    </row>
    <row r="2693" ht="12.75">
      <c r="G2693" s="3"/>
    </row>
    <row r="2694" ht="12.75">
      <c r="G2694" s="3"/>
    </row>
    <row r="2695" ht="12.75">
      <c r="G2695" s="3"/>
    </row>
    <row r="2696" ht="12.75">
      <c r="G2696" s="3"/>
    </row>
    <row r="2697" ht="12.75">
      <c r="G2697" s="3"/>
    </row>
    <row r="2698" ht="12.75">
      <c r="G2698" s="3"/>
    </row>
    <row r="2699" ht="12.75">
      <c r="G2699" s="3"/>
    </row>
    <row r="2700" ht="12.75">
      <c r="G2700" s="3"/>
    </row>
    <row r="2701" ht="12.75">
      <c r="G2701" s="3"/>
    </row>
    <row r="2702" ht="12.75">
      <c r="G2702" s="3"/>
    </row>
    <row r="2703" ht="12.75">
      <c r="G2703" s="3"/>
    </row>
    <row r="2704" ht="12.75">
      <c r="G2704" s="3"/>
    </row>
    <row r="2705" ht="12.75">
      <c r="G2705" s="3"/>
    </row>
    <row r="2706" ht="12.75">
      <c r="G2706" s="3"/>
    </row>
    <row r="2707" ht="12.75">
      <c r="G2707" s="3"/>
    </row>
    <row r="2708" ht="12.75">
      <c r="G2708" s="3"/>
    </row>
    <row r="2709" ht="12.75">
      <c r="G2709" s="3"/>
    </row>
    <row r="2710" ht="12.75">
      <c r="G2710" s="3"/>
    </row>
    <row r="2711" ht="12.75">
      <c r="G2711" s="3"/>
    </row>
    <row r="2712" ht="12.75">
      <c r="G2712" s="3"/>
    </row>
    <row r="2713" ht="12.75">
      <c r="G2713" s="3"/>
    </row>
    <row r="2714" ht="12.75">
      <c r="G2714" s="3"/>
    </row>
    <row r="2715" ht="12.75">
      <c r="G2715" s="3"/>
    </row>
    <row r="2716" ht="12.75">
      <c r="G2716" s="3"/>
    </row>
    <row r="2717" ht="12.75">
      <c r="G2717" s="3"/>
    </row>
    <row r="2718" ht="12.75">
      <c r="G2718" s="3"/>
    </row>
    <row r="2719" ht="12.75">
      <c r="G2719" s="3"/>
    </row>
    <row r="2720" ht="12.75">
      <c r="G2720" s="3"/>
    </row>
    <row r="2721" ht="12.75">
      <c r="G2721" s="3"/>
    </row>
    <row r="2722" ht="12.75">
      <c r="G2722" s="3"/>
    </row>
    <row r="2723" ht="12.75">
      <c r="G2723" s="3"/>
    </row>
    <row r="2724" ht="12.75">
      <c r="G2724" s="3"/>
    </row>
    <row r="2725" ht="12.75">
      <c r="G2725" s="3"/>
    </row>
    <row r="2726" ht="12.75">
      <c r="G2726" s="3"/>
    </row>
    <row r="2727" ht="12.75">
      <c r="G2727" s="3"/>
    </row>
    <row r="2728" ht="12.75">
      <c r="G2728" s="3"/>
    </row>
    <row r="2729" ht="12.75">
      <c r="G2729" s="3"/>
    </row>
    <row r="2730" ht="12.75">
      <c r="G2730" s="3"/>
    </row>
    <row r="2731" ht="12.75">
      <c r="G2731" s="3"/>
    </row>
    <row r="2732" ht="12.75">
      <c r="G2732" s="3"/>
    </row>
    <row r="2733" ht="12.75">
      <c r="G2733" s="3"/>
    </row>
    <row r="2734" ht="12.75">
      <c r="G2734" s="3"/>
    </row>
    <row r="2735" ht="12.75">
      <c r="G2735" s="3"/>
    </row>
    <row r="2736" ht="12.75">
      <c r="G2736" s="3"/>
    </row>
    <row r="2737" ht="12.75">
      <c r="G2737" s="3"/>
    </row>
    <row r="2738" ht="12.75">
      <c r="G2738" s="3"/>
    </row>
    <row r="2739" ht="12.75">
      <c r="G2739" s="3"/>
    </row>
    <row r="2740" ht="12.75">
      <c r="G2740" s="3"/>
    </row>
    <row r="2741" ht="12.75">
      <c r="G2741" s="3"/>
    </row>
    <row r="2742" ht="12.75">
      <c r="G2742" s="3"/>
    </row>
    <row r="2743" ht="12.75">
      <c r="G2743" s="3"/>
    </row>
    <row r="2744" ht="12.75">
      <c r="G2744" s="3"/>
    </row>
    <row r="2745" ht="12.75">
      <c r="G2745" s="3"/>
    </row>
    <row r="2746" ht="12.75">
      <c r="G2746" s="3"/>
    </row>
    <row r="2747" ht="12.75">
      <c r="G2747" s="3"/>
    </row>
    <row r="2748" ht="12.75">
      <c r="G2748" s="3"/>
    </row>
    <row r="2749" ht="12.75">
      <c r="G2749" s="3"/>
    </row>
    <row r="2750" ht="12.75">
      <c r="G2750" s="3"/>
    </row>
    <row r="2751" ht="12.75">
      <c r="G2751" s="3"/>
    </row>
    <row r="2752" ht="12.75">
      <c r="G2752" s="3"/>
    </row>
    <row r="2753" ht="12.75">
      <c r="G2753" s="3"/>
    </row>
    <row r="2754" ht="12.75">
      <c r="G2754" s="3"/>
    </row>
    <row r="2755" ht="12.75">
      <c r="G2755" s="3"/>
    </row>
    <row r="2756" ht="12.75">
      <c r="G2756" s="3"/>
    </row>
    <row r="2757" ht="12.75">
      <c r="G2757" s="3"/>
    </row>
    <row r="2758" ht="12.75">
      <c r="G2758" s="3"/>
    </row>
    <row r="2759" ht="12.75">
      <c r="G2759" s="3"/>
    </row>
    <row r="2760" ht="12.75">
      <c r="G2760" s="3"/>
    </row>
    <row r="2761" ht="12.75">
      <c r="G2761" s="3"/>
    </row>
    <row r="2762" ht="12.75">
      <c r="G2762" s="3"/>
    </row>
    <row r="2763" ht="12.75">
      <c r="G2763" s="3"/>
    </row>
    <row r="2764" ht="12.75">
      <c r="G2764" s="3"/>
    </row>
    <row r="2765" ht="12.75">
      <c r="G2765" s="3"/>
    </row>
    <row r="2766" ht="12.75">
      <c r="G2766" s="3"/>
    </row>
    <row r="2767" ht="12.75">
      <c r="G2767" s="3"/>
    </row>
    <row r="2768" ht="12.75">
      <c r="G2768" s="3"/>
    </row>
    <row r="2769" ht="12.75">
      <c r="G2769" s="3"/>
    </row>
    <row r="2770" ht="12.75">
      <c r="G2770" s="3"/>
    </row>
    <row r="2771" ht="12.75">
      <c r="G2771" s="3"/>
    </row>
    <row r="2772" ht="12.75">
      <c r="G2772" s="3"/>
    </row>
    <row r="2773" ht="12.75">
      <c r="G2773" s="3"/>
    </row>
    <row r="2774" ht="12.75">
      <c r="G2774" s="3"/>
    </row>
    <row r="2775" ht="12.75">
      <c r="G2775" s="3"/>
    </row>
    <row r="2776" ht="12.75">
      <c r="G2776" s="3"/>
    </row>
    <row r="2777" ht="12.75">
      <c r="G2777" s="3"/>
    </row>
    <row r="2778" ht="12.75">
      <c r="G2778" s="3"/>
    </row>
    <row r="2779" ht="12.75">
      <c r="G2779" s="3"/>
    </row>
    <row r="2780" ht="12.75">
      <c r="G2780" s="3"/>
    </row>
    <row r="2781" ht="12.75">
      <c r="G2781" s="3"/>
    </row>
    <row r="2782" ht="12.75">
      <c r="G2782" s="3"/>
    </row>
    <row r="2783" ht="12.75">
      <c r="G2783" s="3"/>
    </row>
    <row r="2784" ht="12.75">
      <c r="G2784" s="3"/>
    </row>
    <row r="2785" ht="12.75">
      <c r="G2785" s="3"/>
    </row>
    <row r="2786" ht="12.75">
      <c r="G2786" s="3"/>
    </row>
    <row r="2787" ht="12.75">
      <c r="G2787" s="3"/>
    </row>
    <row r="2788" ht="12.75">
      <c r="G2788" s="3"/>
    </row>
    <row r="2789" ht="12.75">
      <c r="G2789" s="3"/>
    </row>
    <row r="2790" ht="12.75">
      <c r="G2790" s="3"/>
    </row>
    <row r="2791" ht="12.75">
      <c r="G2791" s="3"/>
    </row>
    <row r="2792" ht="12.75">
      <c r="G2792" s="3"/>
    </row>
    <row r="2793" ht="12.75">
      <c r="G2793" s="3"/>
    </row>
    <row r="2794" ht="12.75">
      <c r="G2794" s="3"/>
    </row>
    <row r="2795" ht="12.75">
      <c r="G2795" s="3"/>
    </row>
    <row r="2796" ht="12.75">
      <c r="G2796" s="3"/>
    </row>
    <row r="2797" ht="12.75">
      <c r="G2797" s="3"/>
    </row>
    <row r="2798" ht="12.75">
      <c r="G2798" s="3"/>
    </row>
    <row r="2799" ht="12.75">
      <c r="G2799" s="3"/>
    </row>
    <row r="2800" ht="12.75">
      <c r="G2800" s="3"/>
    </row>
    <row r="2801" ht="12.75">
      <c r="G2801" s="3"/>
    </row>
    <row r="2802" ht="12.75">
      <c r="G2802" s="3"/>
    </row>
    <row r="2803" ht="12.75">
      <c r="G2803" s="3"/>
    </row>
    <row r="2804" ht="12.75">
      <c r="G2804" s="3"/>
    </row>
    <row r="2805" ht="12.75">
      <c r="G2805" s="3"/>
    </row>
    <row r="2806" ht="12.75">
      <c r="G2806" s="3"/>
    </row>
    <row r="2807" ht="12.75">
      <c r="G2807" s="3"/>
    </row>
    <row r="2808" ht="12.75">
      <c r="G2808" s="3"/>
    </row>
    <row r="2809" ht="12.75">
      <c r="G2809" s="3"/>
    </row>
    <row r="2810" ht="12.75">
      <c r="G2810" s="3"/>
    </row>
    <row r="2811" ht="12.75">
      <c r="G2811" s="3"/>
    </row>
    <row r="2812" ht="12.75">
      <c r="G2812" s="3"/>
    </row>
    <row r="2813" ht="12.75">
      <c r="G2813" s="3"/>
    </row>
    <row r="2814" ht="12.75">
      <c r="G2814" s="3"/>
    </row>
    <row r="2815" ht="12.75">
      <c r="G2815" s="3"/>
    </row>
    <row r="2816" ht="12.75">
      <c r="G2816" s="3"/>
    </row>
    <row r="2817" ht="12.75">
      <c r="G2817" s="3"/>
    </row>
    <row r="2818" ht="12.75">
      <c r="G2818" s="3"/>
    </row>
    <row r="2819" ht="12.75">
      <c r="G2819" s="3"/>
    </row>
    <row r="2820" ht="12.75">
      <c r="G2820" s="3"/>
    </row>
    <row r="2821" ht="12.75">
      <c r="G2821" s="3"/>
    </row>
    <row r="2822" ht="12.75">
      <c r="G2822" s="3"/>
    </row>
    <row r="2823" ht="12.75">
      <c r="G2823" s="3"/>
    </row>
    <row r="2824" ht="12.75">
      <c r="G2824" s="3"/>
    </row>
    <row r="2825" ht="12.75">
      <c r="G2825" s="3"/>
    </row>
    <row r="2826" ht="12.75">
      <c r="G2826" s="3"/>
    </row>
    <row r="2827" ht="12.75">
      <c r="G2827" s="3"/>
    </row>
    <row r="2828" ht="12.75">
      <c r="G2828" s="3"/>
    </row>
    <row r="2829" ht="12.75">
      <c r="G2829" s="3"/>
    </row>
    <row r="2830" ht="12.75">
      <c r="G2830" s="3"/>
    </row>
    <row r="2831" ht="12.75">
      <c r="G2831" s="3"/>
    </row>
    <row r="2832" ht="12.75">
      <c r="G2832" s="3"/>
    </row>
    <row r="2833" ht="12.75">
      <c r="G2833" s="3"/>
    </row>
    <row r="2834" ht="12.75">
      <c r="G2834" s="3"/>
    </row>
    <row r="2835" ht="12.75">
      <c r="G2835" s="3"/>
    </row>
    <row r="2836" ht="12.75">
      <c r="G2836" s="3"/>
    </row>
    <row r="2837" ht="12.75">
      <c r="G2837" s="3"/>
    </row>
    <row r="2838" ht="12.75">
      <c r="G2838" s="3"/>
    </row>
    <row r="2839" ht="12.75">
      <c r="G2839" s="3"/>
    </row>
    <row r="2840" ht="12.75">
      <c r="G2840" s="3"/>
    </row>
    <row r="2841" ht="12.75">
      <c r="G2841" s="3"/>
    </row>
    <row r="2842" ht="12.75">
      <c r="G2842" s="3"/>
    </row>
    <row r="2843" ht="12.75">
      <c r="G2843" s="3"/>
    </row>
    <row r="2844" ht="12.75">
      <c r="G2844" s="3"/>
    </row>
    <row r="2845" ht="12.75">
      <c r="G2845" s="3"/>
    </row>
    <row r="2846" ht="12.75">
      <c r="G2846" s="3"/>
    </row>
    <row r="2847" ht="12.75">
      <c r="G2847" s="3"/>
    </row>
    <row r="2848" ht="12.75">
      <c r="G2848" s="3"/>
    </row>
    <row r="2849" ht="12.75">
      <c r="G2849" s="3"/>
    </row>
    <row r="2850" ht="12.75">
      <c r="G2850" s="3"/>
    </row>
    <row r="2851" ht="12.75">
      <c r="G2851" s="3"/>
    </row>
    <row r="2852" ht="12.75">
      <c r="G2852" s="3"/>
    </row>
    <row r="2853" ht="12.75">
      <c r="G2853" s="3"/>
    </row>
    <row r="2854" ht="12.75">
      <c r="G2854" s="3"/>
    </row>
    <row r="2855" ht="12.75">
      <c r="G2855" s="3"/>
    </row>
    <row r="2856" ht="12.75">
      <c r="G2856" s="3"/>
    </row>
    <row r="2857" ht="12.75">
      <c r="G2857" s="3"/>
    </row>
    <row r="2858" ht="12.75">
      <c r="G2858" s="3"/>
    </row>
    <row r="2859" ht="12.75">
      <c r="G2859" s="3"/>
    </row>
    <row r="2860" ht="12.75">
      <c r="G2860" s="3"/>
    </row>
    <row r="2861" ht="12.75">
      <c r="G2861" s="3"/>
    </row>
    <row r="2862" ht="12.75">
      <c r="G2862" s="3"/>
    </row>
    <row r="2863" ht="12.75">
      <c r="G2863" s="3"/>
    </row>
    <row r="2864" ht="12.75">
      <c r="G2864" s="3"/>
    </row>
    <row r="2865" ht="12.75">
      <c r="G2865" s="3"/>
    </row>
    <row r="2866" ht="12.75">
      <c r="G2866" s="3"/>
    </row>
    <row r="2867" ht="12.75">
      <c r="G2867" s="3"/>
    </row>
    <row r="2868" ht="12.75">
      <c r="G2868" s="3"/>
    </row>
    <row r="2869" ht="12.75">
      <c r="G2869" s="3"/>
    </row>
    <row r="2870" ht="12.75">
      <c r="G2870" s="3"/>
    </row>
    <row r="2871" ht="12.75">
      <c r="G2871" s="3"/>
    </row>
    <row r="2872" ht="12.75">
      <c r="G2872" s="3"/>
    </row>
    <row r="2873" ht="12.75">
      <c r="G2873" s="3"/>
    </row>
    <row r="2874" ht="12.75">
      <c r="G2874" s="3"/>
    </row>
    <row r="2875" ht="12.75">
      <c r="G2875" s="3"/>
    </row>
    <row r="2876" ht="12.75">
      <c r="G2876" s="3"/>
    </row>
    <row r="2877" ht="12.75">
      <c r="G2877" s="3"/>
    </row>
    <row r="2878" ht="12.75">
      <c r="G2878" s="3"/>
    </row>
    <row r="2879" ht="12.75">
      <c r="G2879" s="3"/>
    </row>
    <row r="2880" ht="12.75">
      <c r="G2880" s="3"/>
    </row>
    <row r="2881" ht="12.75">
      <c r="G2881" s="3"/>
    </row>
    <row r="2882" ht="12.75">
      <c r="G2882" s="3"/>
    </row>
    <row r="2883" ht="12.75">
      <c r="G2883" s="3"/>
    </row>
    <row r="2884" ht="12.75">
      <c r="G2884" s="3"/>
    </row>
    <row r="2885" ht="12.75">
      <c r="G2885" s="3"/>
    </row>
    <row r="2886" ht="12.75">
      <c r="G2886" s="3"/>
    </row>
    <row r="2887" ht="12.75">
      <c r="G2887" s="3"/>
    </row>
    <row r="2888" ht="12.75">
      <c r="G2888" s="3"/>
    </row>
    <row r="2889" ht="12.75">
      <c r="G2889" s="3"/>
    </row>
    <row r="2890" ht="12.75">
      <c r="G2890" s="3"/>
    </row>
    <row r="2891" ht="12.75">
      <c r="G2891" s="3"/>
    </row>
    <row r="2892" ht="12.75">
      <c r="G2892" s="3"/>
    </row>
    <row r="2893" ht="12.75">
      <c r="G2893" s="3"/>
    </row>
    <row r="2894" ht="12.75">
      <c r="G2894" s="3"/>
    </row>
    <row r="2895" ht="12.75">
      <c r="G2895" s="3"/>
    </row>
    <row r="2896" ht="12.75">
      <c r="G2896" s="3"/>
    </row>
    <row r="2897" ht="12.75">
      <c r="G2897" s="3"/>
    </row>
    <row r="2898" ht="12.75">
      <c r="G2898" s="3"/>
    </row>
    <row r="2899" ht="12.75">
      <c r="G2899" s="3"/>
    </row>
    <row r="2900" ht="12.75">
      <c r="G2900" s="3"/>
    </row>
    <row r="2901" ht="12.75">
      <c r="G2901" s="3"/>
    </row>
    <row r="2902" ht="12.75">
      <c r="G2902" s="3"/>
    </row>
    <row r="2903" ht="12.75">
      <c r="G2903" s="3"/>
    </row>
    <row r="2904" ht="12.75">
      <c r="G2904" s="3"/>
    </row>
    <row r="2905" ht="12.75">
      <c r="G2905" s="3"/>
    </row>
    <row r="2906" ht="12.75">
      <c r="G2906" s="3"/>
    </row>
    <row r="2907" ht="12.75">
      <c r="G2907" s="3"/>
    </row>
    <row r="2908" ht="12.75">
      <c r="G2908" s="3"/>
    </row>
    <row r="2909" ht="12.75">
      <c r="G2909" s="3"/>
    </row>
    <row r="2910" ht="12.75">
      <c r="G2910" s="3"/>
    </row>
    <row r="2911" ht="12.75">
      <c r="G2911" s="3"/>
    </row>
    <row r="2912" ht="12.75">
      <c r="G2912" s="3"/>
    </row>
    <row r="2913" ht="12.75">
      <c r="G2913" s="3"/>
    </row>
    <row r="2914" ht="12.75">
      <c r="G2914" s="3"/>
    </row>
    <row r="2915" ht="12.75">
      <c r="G2915" s="3"/>
    </row>
    <row r="2916" ht="12.75">
      <c r="G2916" s="3"/>
    </row>
    <row r="2917" ht="12.75">
      <c r="G2917" s="3"/>
    </row>
    <row r="2918" ht="12.75">
      <c r="G2918" s="3"/>
    </row>
    <row r="2919" ht="12.75">
      <c r="G2919" s="3"/>
    </row>
    <row r="2920" ht="12.75">
      <c r="G2920" s="3"/>
    </row>
    <row r="2921" ht="12.75">
      <c r="G2921" s="3"/>
    </row>
    <row r="2922" ht="12.75">
      <c r="G2922" s="3"/>
    </row>
    <row r="2923" ht="12.75">
      <c r="G2923" s="3"/>
    </row>
    <row r="2924" ht="12.75">
      <c r="G2924" s="3"/>
    </row>
    <row r="2925" ht="12.75">
      <c r="G2925" s="3"/>
    </row>
    <row r="2926" ht="12.75">
      <c r="G2926" s="3"/>
    </row>
    <row r="2927" ht="12.75">
      <c r="G2927" s="3"/>
    </row>
    <row r="2928" ht="12.75">
      <c r="G2928" s="3"/>
    </row>
    <row r="2929" ht="12.75">
      <c r="G2929" s="3"/>
    </row>
    <row r="2930" ht="12.75">
      <c r="G2930" s="3"/>
    </row>
    <row r="2931" ht="12.75">
      <c r="G2931" s="3"/>
    </row>
    <row r="2932" ht="12.75">
      <c r="G2932" s="3"/>
    </row>
    <row r="2933" ht="12.75">
      <c r="G2933" s="3"/>
    </row>
    <row r="2934" ht="12.75">
      <c r="G2934" s="3"/>
    </row>
    <row r="2935" ht="12.75">
      <c r="G2935" s="3"/>
    </row>
    <row r="2936" ht="12.75">
      <c r="G2936" s="3"/>
    </row>
    <row r="2937" ht="12.75">
      <c r="G2937" s="3"/>
    </row>
    <row r="2938" ht="12.75">
      <c r="G2938" s="3"/>
    </row>
    <row r="2939" ht="12.75">
      <c r="G2939" s="3"/>
    </row>
    <row r="2940" ht="12.75">
      <c r="G2940" s="3"/>
    </row>
    <row r="2941" ht="12.75">
      <c r="G2941" s="3"/>
    </row>
    <row r="2942" ht="12.75">
      <c r="G2942" s="3"/>
    </row>
    <row r="2943" ht="12.75">
      <c r="G2943" s="3"/>
    </row>
    <row r="2944" ht="12.75">
      <c r="G2944" s="3"/>
    </row>
    <row r="2945" ht="12.75">
      <c r="G2945" s="3"/>
    </row>
    <row r="2946" ht="12.75">
      <c r="G2946" s="3"/>
    </row>
    <row r="2947" ht="12.75">
      <c r="G2947" s="3"/>
    </row>
    <row r="2948" ht="12.75">
      <c r="G2948" s="3"/>
    </row>
    <row r="2949" ht="12.75">
      <c r="G2949" s="3"/>
    </row>
    <row r="2950" ht="12.75">
      <c r="G2950" s="3"/>
    </row>
    <row r="2951" ht="12.75">
      <c r="G2951" s="3"/>
    </row>
    <row r="2952" ht="12.75">
      <c r="G2952" s="3"/>
    </row>
    <row r="2953" ht="12.75">
      <c r="G2953" s="3"/>
    </row>
    <row r="2954" ht="12.75">
      <c r="G2954" s="3"/>
    </row>
    <row r="2955" ht="12.75">
      <c r="G2955" s="3"/>
    </row>
    <row r="2956" ht="12.75">
      <c r="G2956" s="3"/>
    </row>
    <row r="2957" ht="12.75">
      <c r="G2957" s="3"/>
    </row>
    <row r="2958" ht="12.75">
      <c r="G2958" s="3"/>
    </row>
    <row r="2959" ht="12.75">
      <c r="G2959" s="3"/>
    </row>
    <row r="2960" ht="12.75">
      <c r="G2960" s="3"/>
    </row>
    <row r="2961" ht="12.75">
      <c r="G2961" s="3"/>
    </row>
    <row r="2962" ht="12.75">
      <c r="G2962" s="3"/>
    </row>
    <row r="2963" ht="12.75">
      <c r="G2963" s="3"/>
    </row>
    <row r="2964" ht="12.75">
      <c r="G2964" s="3"/>
    </row>
    <row r="2965" ht="12.75">
      <c r="G2965" s="3"/>
    </row>
    <row r="2966" ht="12.75">
      <c r="G2966" s="3"/>
    </row>
    <row r="2967" ht="12.75">
      <c r="G2967" s="3"/>
    </row>
    <row r="2968" ht="12.75">
      <c r="G2968" s="3"/>
    </row>
    <row r="2969" ht="12.75">
      <c r="G2969" s="3"/>
    </row>
    <row r="2970" ht="12.75">
      <c r="G2970" s="3"/>
    </row>
    <row r="2971" ht="12.75">
      <c r="G2971" s="3"/>
    </row>
    <row r="2972" ht="12.75">
      <c r="G2972" s="3"/>
    </row>
    <row r="2973" ht="12.75">
      <c r="G2973" s="3"/>
    </row>
    <row r="2974" ht="12.75">
      <c r="G2974" s="3"/>
    </row>
    <row r="2975" ht="12.75">
      <c r="G2975" s="3"/>
    </row>
    <row r="2976" ht="12.75">
      <c r="G2976" s="3"/>
    </row>
    <row r="2977" ht="12.75">
      <c r="G2977" s="3"/>
    </row>
    <row r="2978" ht="12.75">
      <c r="G2978" s="3"/>
    </row>
    <row r="2979" ht="12.75">
      <c r="G2979" s="3"/>
    </row>
    <row r="2980" ht="12.75">
      <c r="G2980" s="3"/>
    </row>
    <row r="2981" ht="12.75">
      <c r="G2981" s="3"/>
    </row>
    <row r="2982" ht="12.75">
      <c r="G2982" s="3"/>
    </row>
    <row r="2983" ht="12.75">
      <c r="G2983" s="3"/>
    </row>
    <row r="2984" ht="12.75">
      <c r="G2984" s="3"/>
    </row>
    <row r="2985" ht="12.75">
      <c r="G2985" s="3"/>
    </row>
    <row r="2986" ht="12.75">
      <c r="G2986" s="3"/>
    </row>
    <row r="2987" ht="12.75">
      <c r="G2987" s="3"/>
    </row>
    <row r="2988" ht="12.75">
      <c r="G2988" s="3"/>
    </row>
    <row r="2989" ht="12.75">
      <c r="G2989" s="3"/>
    </row>
    <row r="2990" ht="12.75">
      <c r="G2990" s="3"/>
    </row>
    <row r="2991" ht="12.75">
      <c r="G2991" s="3"/>
    </row>
    <row r="2992" ht="12.75">
      <c r="G2992" s="3"/>
    </row>
    <row r="2993" ht="12.75">
      <c r="G2993" s="3"/>
    </row>
    <row r="2994" ht="12.75">
      <c r="G2994" s="3"/>
    </row>
    <row r="2995" ht="12.75">
      <c r="G2995" s="3"/>
    </row>
    <row r="2996" ht="12.75">
      <c r="G2996" s="3"/>
    </row>
    <row r="2997" ht="12.75">
      <c r="G2997" s="3"/>
    </row>
    <row r="2998" ht="12.75">
      <c r="G2998" s="3"/>
    </row>
    <row r="2999" ht="12.75">
      <c r="G2999" s="3"/>
    </row>
    <row r="3000" ht="12.75">
      <c r="G3000" s="3"/>
    </row>
    <row r="3001" ht="12.75">
      <c r="G3001" s="3"/>
    </row>
    <row r="3002" ht="12.75">
      <c r="G3002" s="3"/>
    </row>
    <row r="3003" ht="12.75">
      <c r="G3003" s="3"/>
    </row>
    <row r="3004" ht="12.75">
      <c r="G3004" s="3"/>
    </row>
    <row r="3005" ht="12.75">
      <c r="G3005" s="3"/>
    </row>
    <row r="3006" ht="12.75">
      <c r="G3006" s="3"/>
    </row>
    <row r="3007" ht="12.75">
      <c r="G3007" s="3"/>
    </row>
    <row r="3008" ht="12.75">
      <c r="G3008" s="3"/>
    </row>
    <row r="3009" ht="12.75">
      <c r="G3009" s="3"/>
    </row>
    <row r="3010" ht="12.75">
      <c r="G3010" s="3"/>
    </row>
    <row r="3011" ht="12.75">
      <c r="G3011" s="3"/>
    </row>
    <row r="3012" ht="12.75">
      <c r="G3012" s="3"/>
    </row>
    <row r="3013" ht="12.75">
      <c r="G3013" s="3"/>
    </row>
    <row r="3014" ht="12.75">
      <c r="G3014" s="3"/>
    </row>
    <row r="3015" ht="12.75">
      <c r="G3015" s="3"/>
    </row>
    <row r="3016" ht="12.75">
      <c r="G3016" s="3"/>
    </row>
    <row r="3017" ht="12.75">
      <c r="G3017" s="3"/>
    </row>
    <row r="3018" ht="12.75">
      <c r="G3018" s="3"/>
    </row>
    <row r="3019" ht="12.75">
      <c r="G3019" s="3"/>
    </row>
    <row r="3020" ht="12.75">
      <c r="G3020" s="3"/>
    </row>
    <row r="3021" ht="12.75">
      <c r="G3021" s="3"/>
    </row>
    <row r="3022" ht="12.75">
      <c r="G3022" s="3"/>
    </row>
    <row r="3023" ht="12.75">
      <c r="G3023" s="3"/>
    </row>
    <row r="3024" ht="12.75">
      <c r="G3024" s="3"/>
    </row>
    <row r="3025" ht="12.75">
      <c r="G3025" s="3"/>
    </row>
    <row r="3026" ht="12.75">
      <c r="G3026" s="3"/>
    </row>
    <row r="3027" ht="12.75">
      <c r="G3027" s="3"/>
    </row>
    <row r="3028" ht="12.75">
      <c r="G3028" s="3"/>
    </row>
    <row r="3029" ht="12.75">
      <c r="G3029" s="3"/>
    </row>
    <row r="3030" ht="12.75">
      <c r="G3030" s="3"/>
    </row>
    <row r="3031" ht="12.75">
      <c r="G3031" s="3"/>
    </row>
    <row r="3032" ht="12.75">
      <c r="G3032" s="3"/>
    </row>
    <row r="3033" ht="12.75">
      <c r="G3033" s="3"/>
    </row>
    <row r="3034" ht="12.75">
      <c r="G3034" s="3"/>
    </row>
    <row r="3035" ht="12.75">
      <c r="G3035" s="3"/>
    </row>
    <row r="3036" ht="12.75">
      <c r="G3036" s="3"/>
    </row>
    <row r="3037" ht="12.75">
      <c r="G3037" s="3"/>
    </row>
    <row r="3038" ht="12.75">
      <c r="G3038" s="3"/>
    </row>
    <row r="3039" ht="12.75">
      <c r="G3039" s="3"/>
    </row>
    <row r="3040" ht="12.75">
      <c r="G3040" s="3"/>
    </row>
    <row r="3041" ht="12.75">
      <c r="G3041" s="3"/>
    </row>
    <row r="3042" ht="12.75">
      <c r="G3042" s="3"/>
    </row>
    <row r="3043" ht="12.75">
      <c r="G3043" s="3"/>
    </row>
    <row r="3044" ht="12.75">
      <c r="G3044" s="3"/>
    </row>
    <row r="3045" ht="12.75">
      <c r="G3045" s="3"/>
    </row>
    <row r="3046" ht="12.75">
      <c r="G3046" s="3"/>
    </row>
    <row r="3047" ht="12.75">
      <c r="G3047" s="3"/>
    </row>
    <row r="3048" ht="12.75">
      <c r="G3048" s="3"/>
    </row>
    <row r="3049" ht="12.75">
      <c r="G3049" s="3"/>
    </row>
    <row r="3050" ht="12.75">
      <c r="G3050" s="3"/>
    </row>
    <row r="3051" ht="12.75">
      <c r="G3051" s="3"/>
    </row>
    <row r="3052" ht="12.75">
      <c r="G3052" s="3"/>
    </row>
    <row r="3053" ht="12.75">
      <c r="G3053" s="3"/>
    </row>
    <row r="3054" ht="12.75">
      <c r="G3054" s="3"/>
    </row>
    <row r="3055" ht="12.75">
      <c r="G3055" s="3"/>
    </row>
    <row r="3056" ht="12.75">
      <c r="G3056" s="3"/>
    </row>
    <row r="3057" ht="12.75">
      <c r="G3057" s="3"/>
    </row>
    <row r="3058" ht="12.75">
      <c r="G3058" s="3"/>
    </row>
    <row r="3059" ht="12.75">
      <c r="G3059" s="3"/>
    </row>
    <row r="3060" ht="12.75">
      <c r="G3060" s="3"/>
    </row>
    <row r="3061" ht="12.75">
      <c r="G3061" s="3"/>
    </row>
    <row r="3062" ht="12.75">
      <c r="G3062" s="3"/>
    </row>
    <row r="3063" ht="12.75">
      <c r="G3063" s="3"/>
    </row>
    <row r="3064" ht="12.75">
      <c r="G3064" s="3"/>
    </row>
    <row r="3065" ht="12.75">
      <c r="G3065" s="3"/>
    </row>
    <row r="3066" ht="12.75">
      <c r="G3066" s="3"/>
    </row>
    <row r="3067" ht="12.75">
      <c r="G3067" s="3"/>
    </row>
    <row r="3068" ht="12.75">
      <c r="G3068" s="3"/>
    </row>
    <row r="3069" ht="12.75">
      <c r="G3069" s="3"/>
    </row>
    <row r="3070" ht="12.75">
      <c r="G3070" s="3"/>
    </row>
    <row r="3071" ht="12.75">
      <c r="G3071" s="3"/>
    </row>
    <row r="3072" ht="12.75">
      <c r="G3072" s="3"/>
    </row>
    <row r="3073" ht="12.75">
      <c r="G3073" s="3"/>
    </row>
    <row r="3074" ht="12.75">
      <c r="G3074" s="3"/>
    </row>
    <row r="3075" ht="12.75">
      <c r="G3075" s="3"/>
    </row>
    <row r="3076" ht="12.75">
      <c r="G3076" s="3"/>
    </row>
    <row r="3077" ht="12.75">
      <c r="G3077" s="3"/>
    </row>
    <row r="3078" ht="12.75">
      <c r="G3078" s="3"/>
    </row>
    <row r="3079" ht="12.75">
      <c r="G3079" s="3"/>
    </row>
    <row r="3080" ht="12.75">
      <c r="G3080" s="3"/>
    </row>
    <row r="3081" ht="12.75">
      <c r="G3081" s="3"/>
    </row>
    <row r="3082" ht="12.75">
      <c r="G3082" s="3"/>
    </row>
    <row r="3083" ht="12.75">
      <c r="G3083" s="3"/>
    </row>
    <row r="3084" ht="12.75">
      <c r="G3084" s="3"/>
    </row>
    <row r="3085" ht="12.75">
      <c r="G3085" s="3"/>
    </row>
    <row r="3086" ht="12.75">
      <c r="G3086" s="3"/>
    </row>
    <row r="3087" ht="12.75">
      <c r="G3087" s="3"/>
    </row>
    <row r="3088" ht="12.75">
      <c r="G3088" s="3"/>
    </row>
    <row r="3089" ht="12.75">
      <c r="G3089" s="3"/>
    </row>
    <row r="3090" ht="12.75">
      <c r="G3090" s="3"/>
    </row>
    <row r="3091" ht="12.75">
      <c r="G3091" s="3"/>
    </row>
    <row r="3092" ht="12.75">
      <c r="G3092" s="3"/>
    </row>
    <row r="3093" ht="12.75">
      <c r="G3093" s="3"/>
    </row>
    <row r="3094" ht="12.75">
      <c r="G3094" s="3"/>
    </row>
    <row r="3095" ht="12.75">
      <c r="G3095" s="3"/>
    </row>
    <row r="3096" ht="12.75">
      <c r="G3096" s="3"/>
    </row>
    <row r="3097" ht="12.75">
      <c r="G3097" s="3"/>
    </row>
    <row r="3098" ht="12.75">
      <c r="G3098" s="3"/>
    </row>
    <row r="3099" ht="12.75">
      <c r="G3099" s="3"/>
    </row>
    <row r="3100" ht="12.75">
      <c r="G3100" s="3"/>
    </row>
    <row r="3101" ht="12.75">
      <c r="G3101" s="3"/>
    </row>
    <row r="3102" ht="12.75">
      <c r="G3102" s="3"/>
    </row>
    <row r="3103" ht="12.75">
      <c r="G3103" s="3"/>
    </row>
    <row r="3104" ht="12.75">
      <c r="G3104" s="3"/>
    </row>
    <row r="3105" ht="12.75">
      <c r="G3105" s="3"/>
    </row>
    <row r="3106" ht="12.75">
      <c r="G3106" s="3"/>
    </row>
    <row r="3107" ht="12.75">
      <c r="G3107" s="3"/>
    </row>
    <row r="3108" ht="12.75">
      <c r="G3108" s="3"/>
    </row>
    <row r="3109" ht="12.75">
      <c r="G3109" s="3"/>
    </row>
    <row r="3110" ht="12.75">
      <c r="G3110" s="3"/>
    </row>
    <row r="3111" ht="12.75">
      <c r="G3111" s="3"/>
    </row>
    <row r="3112" ht="12.75">
      <c r="G3112" s="3"/>
    </row>
    <row r="3113" ht="12.75">
      <c r="G3113" s="3"/>
    </row>
    <row r="3114" ht="12.75">
      <c r="G3114" s="3"/>
    </row>
    <row r="3115" ht="12.75">
      <c r="G3115" s="3"/>
    </row>
    <row r="3116" ht="12.75">
      <c r="G3116" s="3"/>
    </row>
    <row r="3117" ht="12.75">
      <c r="G3117" s="3"/>
    </row>
    <row r="3118" ht="12.75">
      <c r="G3118" s="3"/>
    </row>
    <row r="3119" ht="12.75">
      <c r="G3119" s="3"/>
    </row>
    <row r="3120" ht="12.75">
      <c r="G3120" s="3"/>
    </row>
    <row r="3121" ht="12.75">
      <c r="G3121" s="3"/>
    </row>
    <row r="3122" ht="12.75">
      <c r="G3122" s="3"/>
    </row>
    <row r="3123" ht="12.75">
      <c r="G3123" s="3"/>
    </row>
    <row r="3124" ht="12.75">
      <c r="G3124" s="3"/>
    </row>
    <row r="3125" ht="12.75">
      <c r="G3125" s="3"/>
    </row>
    <row r="3126" ht="12.75">
      <c r="G3126" s="3"/>
    </row>
    <row r="3127" ht="12.75">
      <c r="G3127" s="3"/>
    </row>
    <row r="3128" ht="12.75">
      <c r="G3128" s="3"/>
    </row>
    <row r="3129" ht="12.75">
      <c r="G3129" s="3"/>
    </row>
    <row r="3130" ht="12.75">
      <c r="G3130" s="3"/>
    </row>
    <row r="3131" ht="12.75">
      <c r="G3131" s="3"/>
    </row>
    <row r="3132" ht="12.75">
      <c r="G3132" s="3"/>
    </row>
    <row r="3133" ht="12.75">
      <c r="G3133" s="3"/>
    </row>
    <row r="3134" ht="12.75">
      <c r="G3134" s="3"/>
    </row>
    <row r="3135" ht="12.75">
      <c r="G3135" s="3"/>
    </row>
    <row r="3136" ht="12.75">
      <c r="G3136" s="3"/>
    </row>
    <row r="3137" ht="12.75">
      <c r="G3137" s="3"/>
    </row>
    <row r="3138" ht="12.75">
      <c r="G3138" s="3"/>
    </row>
    <row r="3139" ht="12.75">
      <c r="G3139" s="3"/>
    </row>
    <row r="3140" ht="12.75">
      <c r="G3140" s="3"/>
    </row>
    <row r="3141" ht="12.75">
      <c r="G3141" s="3"/>
    </row>
    <row r="3142" ht="12.75">
      <c r="G3142" s="3"/>
    </row>
    <row r="3143" ht="12.75">
      <c r="G3143" s="3"/>
    </row>
    <row r="3144" ht="12.75">
      <c r="G3144" s="3"/>
    </row>
    <row r="3145" ht="12.75">
      <c r="G3145" s="3"/>
    </row>
    <row r="3146" ht="12.75">
      <c r="G3146" s="3"/>
    </row>
    <row r="3147" ht="12.75">
      <c r="G3147" s="3"/>
    </row>
    <row r="3148" ht="12.75">
      <c r="G3148" s="3"/>
    </row>
    <row r="3149" ht="12.75">
      <c r="G3149" s="3"/>
    </row>
    <row r="3150" ht="12.75">
      <c r="G3150" s="3"/>
    </row>
    <row r="3151" ht="12.75">
      <c r="G3151" s="3"/>
    </row>
    <row r="3152" ht="12.75">
      <c r="G3152" s="3"/>
    </row>
    <row r="3153" ht="12.75">
      <c r="G3153" s="3"/>
    </row>
    <row r="3154" ht="12.75">
      <c r="G3154" s="3"/>
    </row>
    <row r="3155" ht="12.75">
      <c r="G3155" s="3"/>
    </row>
    <row r="3156" ht="12.75">
      <c r="G3156" s="3"/>
    </row>
    <row r="3157" ht="12.75">
      <c r="G3157" s="3"/>
    </row>
    <row r="3158" ht="12.75">
      <c r="G3158" s="3"/>
    </row>
    <row r="3159" ht="12.75">
      <c r="G3159" s="3"/>
    </row>
    <row r="3160" ht="12.75">
      <c r="G3160" s="3"/>
    </row>
    <row r="3161" ht="12.75">
      <c r="G3161" s="3"/>
    </row>
    <row r="3162" ht="12.75">
      <c r="G3162" s="3"/>
    </row>
    <row r="3163" ht="12.75">
      <c r="G3163" s="3"/>
    </row>
    <row r="3164" ht="12.75">
      <c r="G3164" s="3"/>
    </row>
    <row r="3165" ht="12.75">
      <c r="G3165" s="3"/>
    </row>
    <row r="3166" ht="12.75">
      <c r="G3166" s="3"/>
    </row>
    <row r="3167" ht="12.75">
      <c r="G3167" s="3"/>
    </row>
    <row r="3168" ht="12.75">
      <c r="G3168" s="3"/>
    </row>
    <row r="3169" ht="12.75">
      <c r="G3169" s="3"/>
    </row>
    <row r="3170" ht="12.75">
      <c r="G3170" s="3"/>
    </row>
    <row r="3171" ht="12.75">
      <c r="G3171" s="3"/>
    </row>
    <row r="3172" ht="12.75">
      <c r="G3172" s="3"/>
    </row>
    <row r="3173" ht="12.75">
      <c r="G3173" s="3"/>
    </row>
    <row r="3174" ht="12.75">
      <c r="G3174" s="3"/>
    </row>
    <row r="3175" ht="12.75">
      <c r="G3175" s="3"/>
    </row>
    <row r="3176" ht="12.75">
      <c r="G3176" s="3"/>
    </row>
    <row r="3177" ht="12.75">
      <c r="G3177" s="3"/>
    </row>
    <row r="3178" ht="12.75">
      <c r="G3178" s="3"/>
    </row>
    <row r="3179" ht="12.75">
      <c r="G3179" s="3"/>
    </row>
    <row r="3180" ht="12.75">
      <c r="G3180" s="3"/>
    </row>
    <row r="3181" ht="12.75">
      <c r="G3181" s="3"/>
    </row>
    <row r="3182" ht="12.75">
      <c r="G3182" s="3"/>
    </row>
    <row r="3183" ht="12.75">
      <c r="G3183" s="3"/>
    </row>
    <row r="3184" ht="12.75">
      <c r="G3184" s="3"/>
    </row>
    <row r="3185" ht="12.75">
      <c r="G3185" s="3"/>
    </row>
    <row r="3186" ht="12.75">
      <c r="G3186" s="3"/>
    </row>
    <row r="3187" ht="12.75">
      <c r="G3187" s="3"/>
    </row>
    <row r="3188" ht="12.75">
      <c r="G3188" s="3"/>
    </row>
    <row r="3189" ht="12.75">
      <c r="G3189" s="3"/>
    </row>
    <row r="3190" ht="12.75">
      <c r="G3190" s="3"/>
    </row>
    <row r="3191" ht="12.75">
      <c r="G3191" s="3"/>
    </row>
    <row r="3192" ht="12.75">
      <c r="G3192" s="3"/>
    </row>
    <row r="3193" ht="12.75">
      <c r="G3193" s="3"/>
    </row>
    <row r="3194" ht="12.75">
      <c r="G3194" s="3"/>
    </row>
    <row r="3195" ht="12.75">
      <c r="G3195" s="3"/>
    </row>
    <row r="3196" ht="12.75">
      <c r="G3196" s="3"/>
    </row>
    <row r="3197" ht="12.75">
      <c r="G3197" s="3"/>
    </row>
    <row r="3198" ht="12.75">
      <c r="G3198" s="3"/>
    </row>
    <row r="3199" ht="12.75">
      <c r="G3199" s="3"/>
    </row>
    <row r="3200" ht="12.75">
      <c r="G3200" s="3"/>
    </row>
    <row r="3201" ht="12.75">
      <c r="G3201" s="3"/>
    </row>
    <row r="3202" ht="12.75">
      <c r="G3202" s="3"/>
    </row>
    <row r="3203" ht="12.75">
      <c r="G3203" s="3"/>
    </row>
    <row r="3204" ht="12.75">
      <c r="G3204" s="3"/>
    </row>
    <row r="3205" ht="12.75">
      <c r="G3205" s="3"/>
    </row>
    <row r="3206" ht="12.75">
      <c r="G3206" s="3"/>
    </row>
    <row r="3207" ht="12.75">
      <c r="G3207" s="3"/>
    </row>
    <row r="3208" ht="12.75">
      <c r="G3208" s="3"/>
    </row>
    <row r="3209" ht="12.75">
      <c r="G3209" s="3"/>
    </row>
    <row r="3210" ht="12.75">
      <c r="G3210" s="3"/>
    </row>
    <row r="3211" ht="12.75">
      <c r="G3211" s="3"/>
    </row>
    <row r="3212" ht="12.75">
      <c r="G3212" s="3"/>
    </row>
    <row r="3213" ht="12.75">
      <c r="G3213" s="3"/>
    </row>
    <row r="3214" ht="12.75">
      <c r="G3214" s="3"/>
    </row>
    <row r="3215" ht="12.75">
      <c r="G3215" s="3"/>
    </row>
    <row r="3216" ht="12.75">
      <c r="G3216" s="3"/>
    </row>
    <row r="3217" ht="12.75">
      <c r="G3217" s="3"/>
    </row>
    <row r="3218" ht="12.75">
      <c r="G3218" s="3"/>
    </row>
    <row r="3219" ht="12.75">
      <c r="G3219" s="3"/>
    </row>
    <row r="3220" ht="12.75">
      <c r="G3220" s="3"/>
    </row>
    <row r="3221" ht="12.75">
      <c r="G3221" s="3"/>
    </row>
    <row r="3222" ht="12.75">
      <c r="G3222" s="3"/>
    </row>
    <row r="3223" ht="12.75">
      <c r="G3223" s="3"/>
    </row>
    <row r="3224" ht="12.75">
      <c r="G3224" s="3"/>
    </row>
    <row r="3225" ht="12.75">
      <c r="G3225" s="3"/>
    </row>
    <row r="3226" ht="12.75">
      <c r="G3226" s="3"/>
    </row>
    <row r="3227" ht="12.75">
      <c r="G3227" s="3"/>
    </row>
    <row r="3228" ht="12.75">
      <c r="G3228" s="3"/>
    </row>
    <row r="3229" ht="12.75">
      <c r="G3229" s="3"/>
    </row>
    <row r="3230" ht="12.75">
      <c r="G3230" s="3"/>
    </row>
    <row r="3231" ht="12.75">
      <c r="G3231" s="3"/>
    </row>
    <row r="3232" ht="12.75">
      <c r="G3232" s="3"/>
    </row>
    <row r="3233" ht="12.75">
      <c r="G3233" s="3"/>
    </row>
    <row r="3234" ht="12.75">
      <c r="G3234" s="3"/>
    </row>
    <row r="3235" ht="12.75">
      <c r="G3235" s="3"/>
    </row>
    <row r="3236" ht="12.75">
      <c r="G3236" s="3"/>
    </row>
    <row r="3237" ht="12.75">
      <c r="G3237" s="3"/>
    </row>
    <row r="3238" ht="12.75">
      <c r="G3238" s="3"/>
    </row>
    <row r="3239" ht="12.75">
      <c r="G3239" s="3"/>
    </row>
    <row r="3240" ht="12.75">
      <c r="G3240" s="3"/>
    </row>
    <row r="3241" ht="12.75">
      <c r="G3241" s="3"/>
    </row>
    <row r="3242" ht="12.75">
      <c r="G3242" s="3"/>
    </row>
    <row r="3243" ht="12.75">
      <c r="G3243" s="3"/>
    </row>
    <row r="3244" ht="12.75">
      <c r="G3244" s="3"/>
    </row>
    <row r="3245" ht="12.75">
      <c r="G3245" s="3"/>
    </row>
    <row r="3246" ht="12.75">
      <c r="G3246" s="3"/>
    </row>
    <row r="3247" ht="12.75">
      <c r="G3247" s="3"/>
    </row>
    <row r="3248" ht="12.75">
      <c r="G3248" s="3"/>
    </row>
    <row r="3249" ht="12.75">
      <c r="G3249" s="3"/>
    </row>
    <row r="3250" ht="12.75">
      <c r="G3250" s="3"/>
    </row>
    <row r="3251" ht="12.75">
      <c r="G3251" s="3"/>
    </row>
    <row r="3252" ht="12.75">
      <c r="G3252" s="3"/>
    </row>
    <row r="3253" ht="12.75">
      <c r="G3253" s="3"/>
    </row>
    <row r="3254" ht="12.75">
      <c r="G3254" s="3"/>
    </row>
    <row r="3255" ht="12.75">
      <c r="G3255" s="3"/>
    </row>
    <row r="3256" ht="12.75">
      <c r="G3256" s="3"/>
    </row>
    <row r="3257" ht="12.75">
      <c r="G3257" s="3"/>
    </row>
    <row r="3258" ht="12.75">
      <c r="G3258" s="3"/>
    </row>
    <row r="3259" ht="12.75">
      <c r="G3259" s="3"/>
    </row>
    <row r="3260" ht="12.75">
      <c r="G3260" s="3"/>
    </row>
    <row r="3261" ht="12.75">
      <c r="G3261" s="3"/>
    </row>
    <row r="3262" ht="12.75">
      <c r="G3262" s="3"/>
    </row>
    <row r="3263" ht="12.75">
      <c r="G3263" s="3"/>
    </row>
    <row r="3264" ht="12.75">
      <c r="G3264" s="3"/>
    </row>
    <row r="3265" ht="12.75">
      <c r="G3265" s="3"/>
    </row>
    <row r="3266" ht="12.75">
      <c r="G3266" s="3"/>
    </row>
    <row r="3267" ht="12.75">
      <c r="G3267" s="3"/>
    </row>
    <row r="3268" ht="12.75">
      <c r="G3268" s="3"/>
    </row>
    <row r="3269" ht="12.75">
      <c r="G3269" s="3"/>
    </row>
    <row r="3270" ht="12.75">
      <c r="G3270" s="3"/>
    </row>
    <row r="3271" ht="12.75">
      <c r="G3271" s="3"/>
    </row>
    <row r="3272" ht="12.75">
      <c r="G3272" s="3"/>
    </row>
    <row r="3273" ht="12.75">
      <c r="G3273" s="3"/>
    </row>
    <row r="3274" ht="12.75">
      <c r="G3274" s="3"/>
    </row>
    <row r="3275" ht="12.75">
      <c r="G3275" s="3"/>
    </row>
    <row r="3276" ht="12.75">
      <c r="G3276" s="3"/>
    </row>
    <row r="3277" ht="12.75">
      <c r="G3277" s="3"/>
    </row>
    <row r="3278" ht="12.75">
      <c r="G3278" s="3"/>
    </row>
    <row r="3279" ht="12.75">
      <c r="G3279" s="3"/>
    </row>
    <row r="3280" ht="12.75">
      <c r="G3280" s="3"/>
    </row>
    <row r="3281" ht="12.75">
      <c r="G3281" s="3"/>
    </row>
    <row r="3282" ht="12.75">
      <c r="G3282" s="3"/>
    </row>
    <row r="3283" ht="12.75">
      <c r="G3283" s="3"/>
    </row>
    <row r="3284" ht="12.75">
      <c r="G3284" s="3"/>
    </row>
    <row r="3285" ht="12.75">
      <c r="G3285" s="3"/>
    </row>
    <row r="3286" ht="12.75">
      <c r="G3286" s="3"/>
    </row>
    <row r="3287" ht="12.75">
      <c r="G3287" s="3"/>
    </row>
    <row r="3288" ht="12.75">
      <c r="G3288" s="3"/>
    </row>
    <row r="3289" ht="12.75">
      <c r="G3289" s="3"/>
    </row>
    <row r="3290" ht="12.75">
      <c r="G3290" s="3"/>
    </row>
    <row r="3291" ht="12.75">
      <c r="G3291" s="3"/>
    </row>
    <row r="3292" ht="12.75">
      <c r="G3292" s="3"/>
    </row>
    <row r="3293" ht="12.75">
      <c r="G3293" s="3"/>
    </row>
    <row r="3294" ht="12.75">
      <c r="G3294" s="3"/>
    </row>
    <row r="3295" ht="12.75">
      <c r="G3295" s="3"/>
    </row>
    <row r="3296" ht="12.75">
      <c r="G3296" s="3"/>
    </row>
    <row r="3297" ht="12.75">
      <c r="G3297" s="3"/>
    </row>
    <row r="3298" ht="12.75">
      <c r="G3298" s="3"/>
    </row>
    <row r="3299" ht="12.75">
      <c r="G3299" s="3"/>
    </row>
    <row r="3300" ht="12.75">
      <c r="G3300" s="3"/>
    </row>
    <row r="3301" ht="12.75">
      <c r="G3301" s="3"/>
    </row>
    <row r="3302" ht="12.75">
      <c r="G3302" s="3"/>
    </row>
    <row r="3303" ht="12.75">
      <c r="G3303" s="3"/>
    </row>
    <row r="3304" ht="12.75">
      <c r="G3304" s="3"/>
    </row>
    <row r="3305" ht="12.75">
      <c r="G3305" s="3"/>
    </row>
    <row r="3306" ht="12.75">
      <c r="G3306" s="3"/>
    </row>
    <row r="3307" ht="12.75">
      <c r="G3307" s="3"/>
    </row>
    <row r="3308" ht="12.75">
      <c r="G3308" s="3"/>
    </row>
    <row r="3309" ht="12.75">
      <c r="G3309" s="3"/>
    </row>
    <row r="3310" ht="12.75">
      <c r="G3310" s="3"/>
    </row>
    <row r="3311" ht="12.75">
      <c r="G3311" s="3"/>
    </row>
    <row r="3312" ht="12.75">
      <c r="G3312" s="3"/>
    </row>
    <row r="3313" ht="12.75">
      <c r="G3313" s="3"/>
    </row>
    <row r="3314" ht="12.75">
      <c r="G3314" s="3"/>
    </row>
    <row r="3315" ht="12.75">
      <c r="G3315" s="3"/>
    </row>
    <row r="3316" ht="12.75">
      <c r="G3316" s="3"/>
    </row>
    <row r="3317" ht="12.75">
      <c r="G3317" s="3"/>
    </row>
    <row r="3318" ht="12.75">
      <c r="G3318" s="3"/>
    </row>
    <row r="3319" ht="12.75">
      <c r="G3319" s="3"/>
    </row>
    <row r="3320" ht="12.75">
      <c r="G3320" s="3"/>
    </row>
    <row r="3321" ht="12.75">
      <c r="G3321" s="3"/>
    </row>
    <row r="3322" ht="12.75">
      <c r="G3322" s="3"/>
    </row>
    <row r="3323" ht="12.75">
      <c r="G3323" s="3"/>
    </row>
    <row r="3324" ht="12.75">
      <c r="G3324" s="3"/>
    </row>
    <row r="3325" ht="12.75">
      <c r="G3325" s="3"/>
    </row>
    <row r="3326" ht="12.75">
      <c r="G3326" s="3"/>
    </row>
    <row r="3327" ht="12.75">
      <c r="G3327" s="3"/>
    </row>
    <row r="3328" ht="12.75">
      <c r="G3328" s="3"/>
    </row>
    <row r="3329" ht="12.75">
      <c r="G3329" s="3"/>
    </row>
    <row r="3330" ht="12.75">
      <c r="G3330" s="3"/>
    </row>
    <row r="3331" ht="12.75">
      <c r="G3331" s="3"/>
    </row>
    <row r="3332" ht="12.75">
      <c r="G3332" s="3"/>
    </row>
    <row r="3333" ht="12.75">
      <c r="G3333" s="3"/>
    </row>
    <row r="3334" ht="12.75">
      <c r="G3334" s="3"/>
    </row>
    <row r="3335" ht="12.75">
      <c r="G3335" s="3"/>
    </row>
    <row r="3336" ht="12.75">
      <c r="G3336" s="3"/>
    </row>
    <row r="3337" ht="12.75">
      <c r="G3337" s="3"/>
    </row>
    <row r="3338" ht="12.75">
      <c r="G3338" s="3"/>
    </row>
    <row r="3339" ht="12.75">
      <c r="G3339" s="3"/>
    </row>
    <row r="3340" ht="12.75">
      <c r="G3340" s="3"/>
    </row>
    <row r="3341" ht="12.75">
      <c r="G3341" s="3"/>
    </row>
    <row r="3342" ht="12.75">
      <c r="G3342" s="3"/>
    </row>
    <row r="3343" ht="12.75">
      <c r="G3343" s="3"/>
    </row>
    <row r="3344" ht="12.75">
      <c r="G3344" s="3"/>
    </row>
    <row r="3345" ht="12.75">
      <c r="G3345" s="3"/>
    </row>
    <row r="3346" ht="12.75">
      <c r="G3346" s="3"/>
    </row>
    <row r="3347" ht="12.75">
      <c r="G3347" s="3"/>
    </row>
    <row r="3348" ht="12.75">
      <c r="G3348" s="3"/>
    </row>
    <row r="3349" ht="12.75">
      <c r="G3349" s="3"/>
    </row>
    <row r="3350" ht="12.75">
      <c r="G3350" s="3"/>
    </row>
    <row r="3351" ht="12.75">
      <c r="G3351" s="3"/>
    </row>
    <row r="3352" ht="12.75">
      <c r="G3352" s="3"/>
    </row>
    <row r="3353" ht="12.75">
      <c r="G3353" s="3"/>
    </row>
    <row r="3354" ht="12.75">
      <c r="G3354" s="3"/>
    </row>
    <row r="3355" ht="12.75">
      <c r="G3355" s="3"/>
    </row>
    <row r="3356" ht="12.75">
      <c r="G3356" s="3"/>
    </row>
    <row r="3357" ht="12.75">
      <c r="G3357" s="3"/>
    </row>
    <row r="3358" ht="12.75">
      <c r="G3358" s="3"/>
    </row>
    <row r="3359" ht="12.75">
      <c r="G3359" s="3"/>
    </row>
    <row r="3360" ht="12.75">
      <c r="G3360" s="3"/>
    </row>
    <row r="3361" ht="12.75">
      <c r="G3361" s="3"/>
    </row>
    <row r="3362" ht="12.75">
      <c r="G3362" s="3"/>
    </row>
    <row r="3363" ht="12.75">
      <c r="G3363" s="3"/>
    </row>
    <row r="3364" ht="12.75">
      <c r="G3364" s="3"/>
    </row>
    <row r="3365" ht="12.75">
      <c r="G3365" s="3"/>
    </row>
    <row r="3366" ht="12.75">
      <c r="G3366" s="3"/>
    </row>
    <row r="3367" ht="12.75">
      <c r="G3367" s="3"/>
    </row>
    <row r="3368" ht="12.75">
      <c r="G3368" s="3"/>
    </row>
    <row r="3369" ht="12.75">
      <c r="G3369" s="3"/>
    </row>
    <row r="3370" ht="12.75">
      <c r="G3370" s="3"/>
    </row>
    <row r="3371" ht="12.75">
      <c r="G3371" s="3"/>
    </row>
    <row r="3372" ht="12.75">
      <c r="G3372" s="3"/>
    </row>
    <row r="3373" ht="12.75">
      <c r="G3373" s="3"/>
    </row>
    <row r="3374" ht="12.75">
      <c r="G3374" s="3"/>
    </row>
    <row r="3375" ht="12.75">
      <c r="G3375" s="3"/>
    </row>
    <row r="3376" ht="12.75">
      <c r="G3376" s="3"/>
    </row>
    <row r="3377" ht="12.75">
      <c r="G3377" s="3"/>
    </row>
    <row r="3378" ht="12.75">
      <c r="G3378" s="3"/>
    </row>
    <row r="3379" ht="12.75">
      <c r="G3379" s="3"/>
    </row>
    <row r="3380" ht="12.75">
      <c r="G3380" s="3"/>
    </row>
    <row r="3381" ht="12.75">
      <c r="G3381" s="3"/>
    </row>
    <row r="3382" ht="12.75">
      <c r="G3382" s="3"/>
    </row>
    <row r="3383" ht="12.75">
      <c r="G3383" s="3"/>
    </row>
    <row r="3384" ht="12.75">
      <c r="G3384" s="3"/>
    </row>
    <row r="3385" ht="12.75">
      <c r="G3385" s="3"/>
    </row>
    <row r="3386" ht="12.75">
      <c r="G3386" s="3"/>
    </row>
    <row r="3387" ht="12.75">
      <c r="G3387" s="3"/>
    </row>
    <row r="3388" ht="12.75">
      <c r="G3388" s="3"/>
    </row>
    <row r="3389" ht="12.75">
      <c r="G3389" s="3"/>
    </row>
    <row r="3390" ht="12.75">
      <c r="G3390" s="3"/>
    </row>
    <row r="3391" ht="12.75">
      <c r="G3391" s="3"/>
    </row>
    <row r="3392" ht="12.75">
      <c r="G3392" s="3"/>
    </row>
    <row r="3393" ht="12.75">
      <c r="G3393" s="3"/>
    </row>
    <row r="3394" ht="12.75">
      <c r="G3394" s="3"/>
    </row>
    <row r="3395" ht="12.75">
      <c r="G3395" s="3"/>
    </row>
    <row r="3396" ht="12.75">
      <c r="G3396" s="3"/>
    </row>
    <row r="3397" ht="12.75">
      <c r="G3397" s="3"/>
    </row>
    <row r="3398" ht="12.75">
      <c r="G3398" s="3"/>
    </row>
    <row r="3399" ht="12.75">
      <c r="G3399" s="3"/>
    </row>
    <row r="3400" ht="12.75">
      <c r="G3400" s="3"/>
    </row>
    <row r="3401" ht="12.75">
      <c r="G3401" s="3"/>
    </row>
    <row r="3402" ht="12.75">
      <c r="G3402" s="3"/>
    </row>
    <row r="3403" ht="12.75">
      <c r="G3403" s="3"/>
    </row>
    <row r="3404" ht="12.75">
      <c r="G3404" s="3"/>
    </row>
    <row r="3405" ht="12.75">
      <c r="G3405" s="3"/>
    </row>
    <row r="3406" ht="12.75">
      <c r="G3406" s="3"/>
    </row>
    <row r="3407" ht="12.75">
      <c r="G3407" s="3"/>
    </row>
    <row r="3408" ht="12.75">
      <c r="G3408" s="3"/>
    </row>
    <row r="3409" ht="12.75">
      <c r="G3409" s="3"/>
    </row>
    <row r="3410" ht="12.75">
      <c r="G3410" s="3"/>
    </row>
    <row r="3411" ht="12.75">
      <c r="G3411" s="3"/>
    </row>
    <row r="3412" ht="12.75">
      <c r="G3412" s="3"/>
    </row>
    <row r="3413" ht="12.75">
      <c r="G3413" s="3"/>
    </row>
    <row r="3414" ht="12.75">
      <c r="G3414" s="3"/>
    </row>
    <row r="3415" ht="12.75">
      <c r="G3415" s="3"/>
    </row>
    <row r="3416" ht="12.75">
      <c r="G3416" s="3"/>
    </row>
    <row r="3417" ht="12.75">
      <c r="G3417" s="3"/>
    </row>
    <row r="3418" ht="12.75">
      <c r="G3418" s="3"/>
    </row>
    <row r="3419" ht="12.75">
      <c r="G3419" s="3"/>
    </row>
    <row r="3420" ht="12.75">
      <c r="G3420" s="3"/>
    </row>
    <row r="3421" ht="12.75">
      <c r="G3421" s="3"/>
    </row>
    <row r="3422" ht="12.75">
      <c r="G3422" s="3"/>
    </row>
    <row r="3423" ht="12.75">
      <c r="G3423" s="3"/>
    </row>
    <row r="3424" ht="12.75">
      <c r="G3424" s="3"/>
    </row>
    <row r="3425" ht="12.75">
      <c r="G3425" s="3"/>
    </row>
    <row r="3426" ht="12.75">
      <c r="G3426" s="3"/>
    </row>
    <row r="3427" ht="12.75">
      <c r="G3427" s="3"/>
    </row>
    <row r="3428" ht="12.75">
      <c r="G3428" s="3"/>
    </row>
    <row r="3429" ht="12.75">
      <c r="G3429" s="3"/>
    </row>
    <row r="3430" ht="12.75">
      <c r="G3430" s="3"/>
    </row>
    <row r="3431" ht="12.75">
      <c r="G3431" s="3"/>
    </row>
    <row r="3432" ht="12.75">
      <c r="G3432" s="3"/>
    </row>
    <row r="3433" ht="12.75">
      <c r="G3433" s="3"/>
    </row>
    <row r="3434" ht="12.75">
      <c r="G3434" s="3"/>
    </row>
    <row r="3435" ht="12.75">
      <c r="G3435" s="3"/>
    </row>
    <row r="3436" ht="12.75">
      <c r="G3436" s="3"/>
    </row>
    <row r="3437" ht="12.75">
      <c r="G3437" s="3"/>
    </row>
    <row r="3438" ht="12.75">
      <c r="G3438" s="3"/>
    </row>
    <row r="3439" ht="12.75">
      <c r="G3439" s="3"/>
    </row>
    <row r="3440" ht="12.75">
      <c r="G3440" s="3"/>
    </row>
    <row r="3441" ht="12.75">
      <c r="G3441" s="3"/>
    </row>
    <row r="3442" ht="12.75">
      <c r="G3442" s="3"/>
    </row>
    <row r="3443" ht="12.75">
      <c r="G3443" s="3"/>
    </row>
    <row r="3444" ht="12.75">
      <c r="G3444" s="3"/>
    </row>
    <row r="3445" ht="12.75">
      <c r="G3445" s="3"/>
    </row>
    <row r="3446" ht="12.75">
      <c r="G3446" s="3"/>
    </row>
    <row r="3447" ht="12.75">
      <c r="G3447" s="3"/>
    </row>
    <row r="3448" ht="12.75">
      <c r="G3448" s="3"/>
    </row>
    <row r="3449" ht="12.75">
      <c r="G3449" s="3"/>
    </row>
    <row r="3450" ht="12.75">
      <c r="G3450" s="3"/>
    </row>
    <row r="3451" ht="12.75">
      <c r="G3451" s="3"/>
    </row>
    <row r="3452" ht="12.75">
      <c r="G3452" s="3"/>
    </row>
    <row r="3453" ht="12.75">
      <c r="G3453" s="3"/>
    </row>
    <row r="3454" ht="12.75">
      <c r="G3454" s="3"/>
    </row>
    <row r="3455" ht="12.75">
      <c r="G3455" s="3"/>
    </row>
    <row r="3456" ht="12.75">
      <c r="G3456" s="3"/>
    </row>
    <row r="3457" ht="12.75">
      <c r="G3457" s="3"/>
    </row>
    <row r="3458" ht="12.75">
      <c r="G3458" s="3"/>
    </row>
    <row r="3459" ht="12.75">
      <c r="G3459" s="3"/>
    </row>
    <row r="3460" ht="12.75">
      <c r="G3460" s="3"/>
    </row>
    <row r="3461" ht="12.75">
      <c r="G3461" s="3"/>
    </row>
    <row r="3462" ht="12.75">
      <c r="G3462" s="3"/>
    </row>
    <row r="3463" ht="12.75">
      <c r="G3463" s="3"/>
    </row>
    <row r="3464" ht="12.75">
      <c r="G3464" s="3"/>
    </row>
    <row r="3465" ht="12.75">
      <c r="G3465" s="3"/>
    </row>
    <row r="3466" ht="12.75">
      <c r="G3466" s="3"/>
    </row>
    <row r="3467" ht="12.75">
      <c r="G3467" s="3"/>
    </row>
    <row r="3468" ht="12.75">
      <c r="G3468" s="3"/>
    </row>
    <row r="3469" ht="12.75">
      <c r="G3469" s="3"/>
    </row>
    <row r="3470" ht="12.75">
      <c r="G3470" s="3"/>
    </row>
    <row r="3471" ht="12.75">
      <c r="G3471" s="3"/>
    </row>
    <row r="3472" ht="12.75">
      <c r="G3472" s="3"/>
    </row>
    <row r="3473" ht="12.75">
      <c r="G3473" s="3"/>
    </row>
    <row r="3474" ht="12.75">
      <c r="G3474" s="3"/>
    </row>
    <row r="3475" ht="12.75">
      <c r="G3475" s="3"/>
    </row>
    <row r="3476" ht="12.75">
      <c r="G3476" s="3"/>
    </row>
    <row r="3477" ht="12.75">
      <c r="G3477" s="3"/>
    </row>
    <row r="3478" ht="12.75">
      <c r="G3478" s="3"/>
    </row>
    <row r="3479" ht="12.75">
      <c r="G3479" s="3"/>
    </row>
    <row r="3480" ht="12.75">
      <c r="G3480" s="3"/>
    </row>
    <row r="3481" ht="12.75">
      <c r="G3481" s="3"/>
    </row>
    <row r="3482" ht="12.75">
      <c r="G3482" s="3"/>
    </row>
    <row r="3483" ht="12.75">
      <c r="G3483" s="3"/>
    </row>
    <row r="3484" ht="12.75">
      <c r="G3484" s="3"/>
    </row>
    <row r="3485" ht="12.75">
      <c r="G3485" s="3"/>
    </row>
    <row r="3486" ht="12.75">
      <c r="G3486" s="3"/>
    </row>
    <row r="3487" ht="12.75">
      <c r="G3487" s="3"/>
    </row>
    <row r="3488" ht="12.75">
      <c r="G3488" s="3"/>
    </row>
    <row r="3489" ht="12.75">
      <c r="G3489" s="3"/>
    </row>
    <row r="3490" ht="12.75">
      <c r="G3490" s="3"/>
    </row>
    <row r="3491" ht="12.75">
      <c r="G3491" s="3"/>
    </row>
    <row r="3492" ht="12.75">
      <c r="G3492" s="3"/>
    </row>
    <row r="3493" ht="12.75">
      <c r="G3493" s="3"/>
    </row>
    <row r="3494" ht="12.75">
      <c r="G3494" s="3"/>
    </row>
    <row r="3495" ht="12.75">
      <c r="G3495" s="3"/>
    </row>
    <row r="3496" ht="12.75">
      <c r="G3496" s="3"/>
    </row>
    <row r="3497" ht="12.75">
      <c r="G3497" s="3"/>
    </row>
    <row r="3498" ht="12.75">
      <c r="G3498" s="3"/>
    </row>
    <row r="3499" ht="12.75">
      <c r="G3499" s="3"/>
    </row>
    <row r="3500" ht="12.75">
      <c r="G3500" s="3"/>
    </row>
    <row r="3501" ht="12.75">
      <c r="G3501" s="3"/>
    </row>
    <row r="3502" ht="12.75">
      <c r="G3502" s="3"/>
    </row>
    <row r="3503" ht="12.75">
      <c r="G3503" s="3"/>
    </row>
    <row r="3504" ht="12.75">
      <c r="G3504" s="3"/>
    </row>
    <row r="3505" ht="12.75">
      <c r="G3505" s="3"/>
    </row>
    <row r="3506" ht="12.75">
      <c r="G3506" s="3"/>
    </row>
    <row r="3507" ht="12.75">
      <c r="G3507" s="3"/>
    </row>
    <row r="3508" ht="12.75">
      <c r="G3508" s="3"/>
    </row>
    <row r="3509" ht="12.75">
      <c r="G3509" s="3"/>
    </row>
    <row r="3510" ht="12.75">
      <c r="G3510" s="3"/>
    </row>
    <row r="3511" ht="12.75">
      <c r="G3511" s="3"/>
    </row>
    <row r="3512" ht="12.75">
      <c r="G3512" s="3"/>
    </row>
    <row r="3513" ht="12.75">
      <c r="G3513" s="3"/>
    </row>
    <row r="3514" ht="12.75">
      <c r="G3514" s="3"/>
    </row>
    <row r="3515" ht="12.75">
      <c r="G3515" s="3"/>
    </row>
    <row r="3516" ht="12.75">
      <c r="G3516" s="3"/>
    </row>
    <row r="3517" ht="12.75">
      <c r="G3517" s="3"/>
    </row>
    <row r="3518" ht="12.75">
      <c r="G3518" s="3"/>
    </row>
    <row r="3519" ht="12.75">
      <c r="G3519" s="3"/>
    </row>
    <row r="3520" ht="12.75">
      <c r="G3520" s="3"/>
    </row>
    <row r="3521" ht="12.75">
      <c r="G3521" s="3"/>
    </row>
    <row r="3522" ht="12.75">
      <c r="G3522" s="3"/>
    </row>
    <row r="3523" ht="12.75">
      <c r="G3523" s="3"/>
    </row>
    <row r="3524" ht="12.75">
      <c r="G3524" s="3"/>
    </row>
    <row r="3525" ht="12.75">
      <c r="G3525" s="3"/>
    </row>
    <row r="3526" ht="12.75">
      <c r="G3526" s="3"/>
    </row>
    <row r="3527" ht="12.75">
      <c r="G3527" s="3"/>
    </row>
    <row r="3528" ht="12.75">
      <c r="G3528" s="3"/>
    </row>
    <row r="3529" ht="12.75">
      <c r="G3529" s="3"/>
    </row>
    <row r="3530" ht="12.75">
      <c r="G3530" s="3"/>
    </row>
    <row r="3531" ht="12.75">
      <c r="G3531" s="3"/>
    </row>
    <row r="3532" ht="12.75">
      <c r="G3532" s="3"/>
    </row>
    <row r="3533" ht="12.75">
      <c r="G3533" s="3"/>
    </row>
    <row r="3534" ht="12.75">
      <c r="G3534" s="3"/>
    </row>
    <row r="3535" ht="12.75">
      <c r="G3535" s="3"/>
    </row>
    <row r="3536" ht="12.75">
      <c r="G3536" s="3"/>
    </row>
  </sheetData>
  <sheetProtection password="C289" sheet="1" objects="1" scenarios="1" selectLockedCells="1"/>
  <dataValidations count="7">
    <dataValidation type="decimal" allowBlank="1" showInputMessage="1" showErrorMessage="1" promptTitle="Tíhové zrychlení" prompt="Číslo od 1 do 20.&#10;Zemské g = 9,81&#10;ms^2." error="Číslo od 1 do 20 !" sqref="Q7">
      <formula1>1</formula1>
      <formula2>20</formula2>
    </dataValidation>
    <dataValidation type="whole" allowBlank="1" showInputMessage="1" showErrorMessage="1" promptTitle="výška otvoru A" prompt="Celé číslo od 0 do 100.&#10;(ESC)" error="Celé číslo od 0 do 100 !" sqref="Q8">
      <formula1>0</formula1>
      <formula2>100</formula2>
    </dataValidation>
    <dataValidation type="whole" allowBlank="1" showInputMessage="1" showErrorMessage="1" promptTitle="výška otvoru B" prompt="Celé číslo od 0 do 100.&#10;(ESC)" error="Celé číslo od 0 do 100 !" sqref="Q9">
      <formula1>0</formula1>
      <formula2>100</formula2>
    </dataValidation>
    <dataValidation type="whole" allowBlank="1" showInputMessage="1" showErrorMessage="1" promptTitle="Průřez nádoby" prompt="Celé číslo od 100 do 500&#10;(ESC)" error="Celé říslo 0 až 500 !" sqref="Q10">
      <formula1>100</formula1>
      <formula2>500</formula2>
    </dataValidation>
    <dataValidation type="whole" allowBlank="1" showInputMessage="1" showErrorMessage="1" promptTitle="Plocha otvoru A" prompt="Celé číslo od 0 do 10" error="Celé číslo od 0 do 10 !" sqref="Q11">
      <formula1>0</formula1>
      <formula2>10</formula2>
    </dataValidation>
    <dataValidation type="whole" allowBlank="1" showInputMessage="1" showErrorMessage="1" promptTitle="Plocha otvoru B" prompt="Celé číslo od 0 do 10" error="Celé číslo od 0 do 10 !" sqref="Q12">
      <formula1>0</formula1>
      <formula2>10</formula2>
    </dataValidation>
    <dataValidation type="whole" allowBlank="1" showInputMessage="1" showErrorMessage="1" promptTitle="Počáteční výška hladiny" prompt="Celé číslo od 10 do 98." error="Celé číslo od 10 do 98 !&#10;" sqref="Q6">
      <formula1>10</formula1>
      <formula2>98</formula2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Vopršálek</dc:creator>
  <cp:keywords/>
  <dc:description/>
  <cp:lastModifiedBy>no_name</cp:lastModifiedBy>
  <dcterms:created xsi:type="dcterms:W3CDTF">2006-11-15T17:51:44Z</dcterms:created>
  <dcterms:modified xsi:type="dcterms:W3CDTF">2009-04-19T08:52:34Z</dcterms:modified>
  <cp:category/>
  <cp:version/>
  <cp:contentType/>
  <cp:contentStatus/>
</cp:coreProperties>
</file>